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DSMITS\Downloads\"/>
    </mc:Choice>
  </mc:AlternateContent>
  <xr:revisionPtr revIDLastSave="0" documentId="13_ncr:1_{DDDDBF90-86A8-49FF-9BAC-4FA11E7B33BD}" xr6:coauthVersionLast="47" xr6:coauthVersionMax="47" xr10:uidLastSave="{00000000-0000-0000-0000-000000000000}"/>
  <bookViews>
    <workbookView xWindow="-57720" yWindow="-5940" windowWidth="29040" windowHeight="15720" xr2:uid="{00000000-000D-0000-FFFF-FFFF00000000}"/>
  </bookViews>
  <sheets>
    <sheet name="Vergelijker ruilvoeten 25-26" sheetId="1" r:id="rId1"/>
    <sheet name="Factoren" sheetId="2" state="hidden" r:id="rId2"/>
  </sheets>
  <externalReferences>
    <externalReference r:id="rId3"/>
  </externalReferences>
  <definedNames>
    <definedName name="AOWcomp">Factoren!$K$2:$M$23</definedName>
    <definedName name="AOWComp2">Factoren!$O$2:$Q$26</definedName>
    <definedName name="Factor">[1]MTar2010!$AC$5:$AC$725</definedName>
    <definedName name="Getal">Factoren!$C$16</definedName>
    <definedName name="Not">Factoren!$C$73</definedName>
    <definedName name="Uitruil">Factoren!$F$2:$H$16</definedName>
    <definedName name="Vervroegen">Factoren!$A$2:$C$16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1" l="1"/>
  <c r="D4" i="1" l="1"/>
  <c r="D5" i="1" s="1"/>
  <c r="E4" i="1"/>
  <c r="E5" i="1" s="1"/>
  <c r="E10" i="1" l="1"/>
  <c r="E8" i="1"/>
  <c r="E9" i="1"/>
  <c r="D24" i="1"/>
  <c r="D19" i="1"/>
  <c r="E24" i="1" l="1"/>
  <c r="F24" i="1" s="1"/>
  <c r="D23" i="1"/>
  <c r="E19" i="1"/>
  <c r="F19" i="1" s="1"/>
  <c r="D18" i="1"/>
  <c r="E18" i="1"/>
  <c r="F18" i="1" s="1"/>
  <c r="D10" i="1"/>
  <c r="G22" i="1" l="1"/>
  <c r="C8" i="1"/>
  <c r="E23" i="1"/>
  <c r="F23" i="1" s="1"/>
  <c r="G23" i="1" s="1"/>
  <c r="D9" i="1"/>
  <c r="G18" i="1"/>
  <c r="D8" i="1"/>
  <c r="G17" i="1"/>
  <c r="C22" i="1" l="1"/>
  <c r="C19" i="1"/>
  <c r="C24" i="1"/>
  <c r="C17" i="1"/>
  <c r="C18" i="1"/>
  <c r="C23" i="1"/>
  <c r="C6" i="1"/>
  <c r="D17" i="1" l="1"/>
  <c r="E17" i="1" s="1"/>
  <c r="D22" i="1"/>
  <c r="E22" i="1" s="1"/>
  <c r="F22" i="1" l="1"/>
  <c r="F17" i="1"/>
</calcChain>
</file>

<file path=xl/sharedStrings.xml><?xml version="1.0" encoding="utf-8"?>
<sst xmlns="http://schemas.openxmlformats.org/spreadsheetml/2006/main" count="66" uniqueCount="47">
  <si>
    <t>Vervroegen</t>
  </si>
  <si>
    <t>Uitruil PP in OP</t>
  </si>
  <si>
    <t>AOW-compensatie</t>
  </si>
  <si>
    <t>Leeftijd</t>
  </si>
  <si>
    <t>Lft pensioendatum</t>
  </si>
  <si>
    <t>AOW-leeftijd</t>
  </si>
  <si>
    <t>Legenda</t>
  </si>
  <si>
    <t>Invoervelden (zelf invullen)</t>
  </si>
  <si>
    <t>Resultaat van de berekening</t>
  </si>
  <si>
    <t>Keuzes:</t>
  </si>
  <si>
    <t>Pens.datum 1</t>
  </si>
  <si>
    <t>Pens.datum 2</t>
  </si>
  <si>
    <t>Toelichting</t>
  </si>
  <si>
    <t>Uitruil PP voor extra OP</t>
  </si>
  <si>
    <t>Uitruil OP voor OVP</t>
  </si>
  <si>
    <t>Bedrag AOW-compensatie</t>
  </si>
  <si>
    <t>Uitgangssituatie:</t>
  </si>
  <si>
    <t>Opgebouwd Ouderdomspensioen</t>
  </si>
  <si>
    <t>Opgebouwd Partnerpensioen</t>
  </si>
  <si>
    <t>Ouderdomspensioen</t>
  </si>
  <si>
    <t>Partnerpensioen</t>
  </si>
  <si>
    <t>Disclaimer:</t>
  </si>
  <si>
    <t>-   Er kunnen aan deze berekening geen rechten worden ontleend.</t>
  </si>
  <si>
    <t>Let op: U dient de op dit moment opgebouwde bedragen in te vullen, niet de in uitzicht gestelde bedragen</t>
  </si>
  <si>
    <t>op pensioenleeftijd. Deze bedragen kunt u vinden op uw laatste UPO of op www.mijnpensioenoverzicht.nl</t>
  </si>
  <si>
    <t>Rekenvelden (automatisch ingevuld)</t>
  </si>
  <si>
    <t>Geboortedatum (mnd/dag/jr)</t>
  </si>
  <si>
    <t>Na toepassing keuzes</t>
  </si>
  <si>
    <t>Na toepassen keuzes</t>
  </si>
  <si>
    <t>Uitruil partnerpensioen (PP) voor extra ouderdomspensioen (OP)</t>
  </si>
  <si>
    <t>Uitruil ouderdomspensioen (PP) voor overbruggingspensioen (OVP)</t>
  </si>
  <si>
    <t>Ja</t>
  </si>
  <si>
    <t>2xAOW_gehuwd</t>
  </si>
  <si>
    <t>AOW-compensatie (eindlft 67)</t>
  </si>
  <si>
    <t>AOW-compensatie (tot 67,25 jr)</t>
  </si>
  <si>
    <t>Ruilvoet 2025</t>
  </si>
  <si>
    <t>Ruilvoeten 2025</t>
  </si>
  <si>
    <t>Ruilvoet 2026</t>
  </si>
  <si>
    <t>Vergelijker ruilvoeten 2025-2026 ExxonMobil OFP</t>
  </si>
  <si>
    <t>Ruilvoeten 2026</t>
  </si>
  <si>
    <t>-   Dit is een indicatieve berekening om het effect van de wijziging van de ruilvoeten 2025 en 2026 inzichtelijk te maken.</t>
  </si>
  <si>
    <t>-   Indien u besluit om uiterlijk 1-1-2026 met pensioen te gaan worden de opgebouwde pensioenen uitgeruild op basis van de ruilvoeten 2025.</t>
  </si>
  <si>
    <t xml:space="preserve">-   Indien u na 1-1-2026 met pensioen gaat worden de opgebouwde pensioenen uitgeruild op basis van de ruilvoeten 2026. Dit leidt tot een </t>
  </si>
  <si>
    <t xml:space="preserve">     lagere uitgeruilde aanspraak dan op basis van de ruilvoeten 2025 kan worden verkregen, maar u bouwt dan wel langer pensioen op, ontvangt</t>
  </si>
  <si>
    <t xml:space="preserve">     langer salaris en bij ingang na 1 mei 2026 heeft u ook nog recht op de indexatie op basis van de maatstaf van de actieven.</t>
  </si>
  <si>
    <t>-   In beide gevallen wordt gerekend met de leeftijd per 1 januari 2026.</t>
  </si>
  <si>
    <t>-   De ruilvoeten 2026 zijn voorlopig en worden definitief na akkoord van de Raad van Bestuur.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</si>
</sst>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%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rgb="FFFF0000"/>
      <name val="Aptos Narrow"/>
      <family val="2"/>
    </font>
    <font>
      <sz val="11"/>
      <color rgb="FFFFFFFF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1">
    <xf numFmtId="0" fontId="0" fillId="0" borderId="0" xfId="0"/>
    <xf numFmtId="0" fontId="4" fillId="0" borderId="0" xfId="0" applyFont="1"/>
    <xf numFmtId="0" fontId="5" fillId="0" borderId="0" xfId="0" applyFont="1"/>
    <xf numFmtId="164" fontId="0" fillId="0" borderId="0" xfId="0" applyNumberFormat="1"/>
    <xf numFmtId="14" fontId="0" fillId="2" borderId="0" xfId="0" applyNumberFormat="1" applyFill="1"/>
    <xf numFmtId="0" fontId="3" fillId="0" borderId="0" xfId="0" applyFont="1"/>
    <xf numFmtId="0" fontId="4" fillId="0" borderId="1" xfId="0" applyFont="1" applyBorder="1"/>
    <xf numFmtId="0" fontId="0" fillId="0" borderId="2" xfId="0" applyBorder="1"/>
    <xf numFmtId="14" fontId="0" fillId="3" borderId="0" xfId="0" applyNumberFormat="1" applyFill="1"/>
    <xf numFmtId="0" fontId="0" fillId="2" borderId="3" xfId="0" applyFill="1" applyBorder="1"/>
    <xf numFmtId="0" fontId="0" fillId="2" borderId="4" xfId="0" applyFill="1" applyBorder="1"/>
    <xf numFmtId="0" fontId="6" fillId="3" borderId="3" xfId="0" applyFont="1" applyFill="1" applyBorder="1"/>
    <xf numFmtId="0" fontId="0" fillId="3" borderId="4" xfId="0" applyFill="1" applyBorder="1"/>
    <xf numFmtId="0" fontId="7" fillId="0" borderId="0" xfId="0" applyFont="1"/>
    <xf numFmtId="0" fontId="2" fillId="0" borderId="0" xfId="0" applyFont="1"/>
    <xf numFmtId="4" fontId="0" fillId="3" borderId="0" xfId="0" applyNumberFormat="1" applyFill="1"/>
    <xf numFmtId="4" fontId="0" fillId="2" borderId="0" xfId="0" applyNumberFormat="1" applyFill="1"/>
    <xf numFmtId="0" fontId="3" fillId="0" borderId="8" xfId="0" applyFont="1" applyBorder="1"/>
    <xf numFmtId="0" fontId="0" fillId="0" borderId="8" xfId="0" applyBorder="1"/>
    <xf numFmtId="0" fontId="0" fillId="0" borderId="10" xfId="0" applyBorder="1"/>
    <xf numFmtId="0" fontId="3" fillId="0" borderId="3" xfId="0" applyFont="1" applyBorder="1"/>
    <xf numFmtId="4" fontId="0" fillId="0" borderId="0" xfId="0" applyNumberFormat="1"/>
    <xf numFmtId="0" fontId="0" fillId="0" borderId="4" xfId="0" applyBorder="1"/>
    <xf numFmtId="0" fontId="3" fillId="0" borderId="5" xfId="0" applyFont="1" applyBorder="1"/>
    <xf numFmtId="4" fontId="0" fillId="0" borderId="12" xfId="0" applyNumberFormat="1" applyBorder="1"/>
    <xf numFmtId="0" fontId="0" fillId="0" borderId="12" xfId="0" applyBorder="1"/>
    <xf numFmtId="0" fontId="0" fillId="0" borderId="6" xfId="0" applyBorder="1"/>
    <xf numFmtId="0" fontId="0" fillId="0" borderId="0" xfId="0" applyAlignment="1">
      <alignment wrapText="1"/>
    </xf>
    <xf numFmtId="0" fontId="0" fillId="2" borderId="0" xfId="0" applyFill="1" applyAlignment="1">
      <alignment horizontal="center" vertical="center"/>
    </xf>
    <xf numFmtId="0" fontId="0" fillId="3" borderId="0" xfId="0" applyFill="1" applyAlignment="1">
      <alignment horizontal="center"/>
    </xf>
    <xf numFmtId="0" fontId="7" fillId="4" borderId="7" xfId="0" applyFont="1" applyFill="1" applyBorder="1" applyAlignment="1">
      <alignment horizontal="left" vertical="center"/>
    </xf>
    <xf numFmtId="0" fontId="7" fillId="4" borderId="8" xfId="0" applyFont="1" applyFill="1" applyBorder="1"/>
    <xf numFmtId="0" fontId="7" fillId="4" borderId="10" xfId="0" applyFont="1" applyFill="1" applyBorder="1"/>
    <xf numFmtId="0" fontId="7" fillId="4" borderId="3" xfId="0" quotePrefix="1" applyFont="1" applyFill="1" applyBorder="1" applyAlignment="1">
      <alignment horizontal="left" vertical="center"/>
    </xf>
    <xf numFmtId="0" fontId="7" fillId="4" borderId="0" xfId="0" applyFont="1" applyFill="1"/>
    <xf numFmtId="0" fontId="7" fillId="4" borderId="4" xfId="0" applyFont="1" applyFill="1" applyBorder="1"/>
    <xf numFmtId="0" fontId="7" fillId="4" borderId="3" xfId="0" applyFont="1" applyFill="1" applyBorder="1" applyAlignment="1">
      <alignment horizontal="left" vertical="center"/>
    </xf>
    <xf numFmtId="0" fontId="7" fillId="4" borderId="5" xfId="0" quotePrefix="1" applyFont="1" applyFill="1" applyBorder="1" applyAlignment="1">
      <alignment horizontal="left" vertical="center"/>
    </xf>
    <xf numFmtId="0" fontId="7" fillId="4" borderId="12" xfId="0" applyFont="1" applyFill="1" applyBorder="1"/>
    <xf numFmtId="0" fontId="7" fillId="4" borderId="6" xfId="0" applyFont="1" applyFill="1" applyBorder="1"/>
    <xf numFmtId="0" fontId="4" fillId="5" borderId="7" xfId="0" applyFont="1" applyFill="1" applyBorder="1"/>
    <xf numFmtId="0" fontId="3" fillId="5" borderId="9" xfId="0" applyFont="1" applyFill="1" applyBorder="1"/>
    <xf numFmtId="4" fontId="0" fillId="5" borderId="11" xfId="0" applyNumberFormat="1" applyFill="1" applyBorder="1"/>
    <xf numFmtId="4" fontId="0" fillId="5" borderId="13" xfId="0" applyNumberFormat="1" applyFill="1" applyBorder="1"/>
    <xf numFmtId="0" fontId="0" fillId="5" borderId="3" xfId="0" applyFill="1" applyBorder="1"/>
    <xf numFmtId="0" fontId="0" fillId="5" borderId="4" xfId="0" applyFill="1" applyBorder="1"/>
    <xf numFmtId="0" fontId="0" fillId="4" borderId="7" xfId="0" applyFill="1" applyBorder="1"/>
    <xf numFmtId="0" fontId="0" fillId="4" borderId="8" xfId="0" applyFill="1" applyBorder="1"/>
    <xf numFmtId="0" fontId="0" fillId="4" borderId="10" xfId="0" applyFill="1" applyBorder="1"/>
    <xf numFmtId="0" fontId="0" fillId="4" borderId="5" xfId="0" applyFill="1" applyBorder="1"/>
    <xf numFmtId="0" fontId="0" fillId="4" borderId="12" xfId="0" applyFill="1" applyBorder="1"/>
    <xf numFmtId="0" fontId="0" fillId="4" borderId="6" xfId="0" applyFill="1" applyBorder="1"/>
    <xf numFmtId="2" fontId="0" fillId="3" borderId="0" xfId="0" applyNumberFormat="1" applyFill="1"/>
    <xf numFmtId="165" fontId="5" fillId="0" borderId="0" xfId="1" applyNumberFormat="1" applyFont="1"/>
    <xf numFmtId="165" fontId="0" fillId="0" borderId="0" xfId="1" applyNumberFormat="1" applyFont="1"/>
    <xf numFmtId="165" fontId="0" fillId="0" borderId="0" xfId="0" applyNumberFormat="1"/>
    <xf numFmtId="165" fontId="8" fillId="0" borderId="0" xfId="1" applyNumberFormat="1" applyFont="1" applyAlignment="1">
      <alignment horizontal="center"/>
    </xf>
    <xf numFmtId="0" fontId="9" fillId="0" borderId="0" xfId="0" applyFont="1" applyAlignment="1">
      <alignment horizontal="center"/>
    </xf>
    <xf numFmtId="164" fontId="6" fillId="0" borderId="0" xfId="0" applyNumberFormat="1" applyFont="1"/>
    <xf numFmtId="0" fontId="6" fillId="0" borderId="0" xfId="0" applyFont="1"/>
    <xf numFmtId="164" fontId="10" fillId="0" borderId="0" xfId="0" applyNumberFormat="1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FFF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U:\WEA\RET_PROV\NL\CLIENT\EXXO48\2025\Advisering\Ruilvoeten\Definitieve%20bepaling\Flexibilisering%202026\Uitruil%202026%20diring.LOP%20naar%20OVP%20tot%2067%20jr%203%20mnd.xlsx" TargetMode="External"/><Relationship Id="rId1" Type="http://schemas.openxmlformats.org/officeDocument/2006/relationships/externalLinkPath" Target="file:///U:\WEA\RET_PROV\NL\CLIENT\EXXO48\2025\Advisering\Ruilvoeten\Definitieve%20bepaling\Flexibilisering%202026\Uitruil%202026%20diring.LOP%20naar%20OVP%20tot%2067%20jr%203%20mn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Voorbeelden"/>
      <sheetName val="Uitruil"/>
      <sheetName val="MTar2010"/>
      <sheetName val="Grafiek"/>
    </sheetNames>
    <sheetDataSet>
      <sheetData sheetId="0" refreshError="1"/>
      <sheetData sheetId="1" refreshError="1"/>
      <sheetData sheetId="2">
        <row r="5">
          <cell r="AC5">
            <v>2.286</v>
          </cell>
        </row>
        <row r="6">
          <cell r="AC6">
            <v>2.2980999999999998</v>
          </cell>
        </row>
        <row r="7">
          <cell r="AC7">
            <v>2.3102999999999998</v>
          </cell>
        </row>
        <row r="8">
          <cell r="AC8">
            <v>2.3226</v>
          </cell>
        </row>
        <row r="9">
          <cell r="AC9">
            <v>2.3351999999999999</v>
          </cell>
        </row>
        <row r="10">
          <cell r="AC10">
            <v>2.3479999999999999</v>
          </cell>
        </row>
        <row r="11">
          <cell r="AC11">
            <v>2.3609</v>
          </cell>
        </row>
        <row r="12">
          <cell r="AC12">
            <v>2.3740000000000001</v>
          </cell>
        </row>
        <row r="13">
          <cell r="AC13">
            <v>2.3873000000000002</v>
          </cell>
        </row>
        <row r="14">
          <cell r="AC14">
            <v>2.4009</v>
          </cell>
        </row>
        <row r="15">
          <cell r="AC15">
            <v>2.4146000000000001</v>
          </cell>
        </row>
        <row r="16">
          <cell r="AC16">
            <v>2.4285999999999999</v>
          </cell>
        </row>
        <row r="17">
          <cell r="AC17">
            <v>2.4426999999999999</v>
          </cell>
        </row>
        <row r="18">
          <cell r="AC18">
            <v>2.4575</v>
          </cell>
        </row>
        <row r="19">
          <cell r="AC19">
            <v>2.4725999999999999</v>
          </cell>
        </row>
        <row r="20">
          <cell r="AC20">
            <v>2.4878999999999998</v>
          </cell>
        </row>
        <row r="21">
          <cell r="AC21">
            <v>2.5034999999999998</v>
          </cell>
        </row>
        <row r="22">
          <cell r="AC22">
            <v>2.5192999999999999</v>
          </cell>
        </row>
        <row r="23">
          <cell r="AC23">
            <v>2.5352999999999999</v>
          </cell>
        </row>
        <row r="24">
          <cell r="AC24">
            <v>2.5516999999999999</v>
          </cell>
        </row>
        <row r="25">
          <cell r="AC25">
            <v>2.5682999999999998</v>
          </cell>
        </row>
        <row r="26">
          <cell r="AC26">
            <v>2.5851999999999999</v>
          </cell>
        </row>
        <row r="27">
          <cell r="AC27">
            <v>2.6023999999999998</v>
          </cell>
        </row>
        <row r="28">
          <cell r="AC28">
            <v>2.6198999999999999</v>
          </cell>
        </row>
        <row r="29">
          <cell r="AC29">
            <v>2.6377999999999999</v>
          </cell>
        </row>
        <row r="30">
          <cell r="AC30">
            <v>2.6564000000000001</v>
          </cell>
        </row>
        <row r="31">
          <cell r="AC31">
            <v>2.6755</v>
          </cell>
        </row>
        <row r="32">
          <cell r="AC32">
            <v>2.6949000000000001</v>
          </cell>
        </row>
        <row r="33">
          <cell r="AC33">
            <v>2.7145999999999999</v>
          </cell>
        </row>
        <row r="34">
          <cell r="AC34">
            <v>2.7347000000000001</v>
          </cell>
        </row>
        <row r="35">
          <cell r="AC35">
            <v>2.7551999999999999</v>
          </cell>
        </row>
        <row r="36">
          <cell r="AC36">
            <v>2.7761</v>
          </cell>
        </row>
        <row r="37">
          <cell r="AC37">
            <v>2.7974000000000001</v>
          </cell>
        </row>
        <row r="38">
          <cell r="AC38">
            <v>2.8191999999999999</v>
          </cell>
        </row>
        <row r="39">
          <cell r="AC39">
            <v>2.8414000000000001</v>
          </cell>
        </row>
        <row r="40">
          <cell r="AC40">
            <v>2.8639999999999999</v>
          </cell>
        </row>
        <row r="41">
          <cell r="AC41">
            <v>2.887</v>
          </cell>
        </row>
        <row r="42">
          <cell r="AC42">
            <v>2.9113000000000002</v>
          </cell>
        </row>
        <row r="43">
          <cell r="AC43">
            <v>2.9361000000000002</v>
          </cell>
        </row>
        <row r="44">
          <cell r="AC44">
            <v>2.9613999999999998</v>
          </cell>
        </row>
        <row r="45">
          <cell r="AC45">
            <v>2.9872999999999998</v>
          </cell>
        </row>
        <row r="46">
          <cell r="AC46">
            <v>3.0137999999999998</v>
          </cell>
        </row>
        <row r="47">
          <cell r="AC47">
            <v>3.0407999999999999</v>
          </cell>
        </row>
        <row r="48">
          <cell r="AC48">
            <v>3.0684999999999998</v>
          </cell>
        </row>
        <row r="49">
          <cell r="AC49">
            <v>3.0968</v>
          </cell>
        </row>
        <row r="50">
          <cell r="AC50">
            <v>3.1257000000000001</v>
          </cell>
        </row>
        <row r="51">
          <cell r="AC51">
            <v>3.1553</v>
          </cell>
        </row>
        <row r="52">
          <cell r="AC52">
            <v>3.1856</v>
          </cell>
        </row>
        <row r="53">
          <cell r="AC53">
            <v>3.2166999999999999</v>
          </cell>
        </row>
        <row r="54">
          <cell r="AC54">
            <v>3.2494000000000001</v>
          </cell>
        </row>
        <row r="55">
          <cell r="AC55">
            <v>3.2831000000000001</v>
          </cell>
        </row>
        <row r="56">
          <cell r="AC56">
            <v>3.3174999999999999</v>
          </cell>
        </row>
        <row r="57">
          <cell r="AC57">
            <v>3.3529</v>
          </cell>
        </row>
        <row r="58">
          <cell r="AC58">
            <v>3.3892000000000002</v>
          </cell>
        </row>
        <row r="59">
          <cell r="AC59">
            <v>3.4264000000000001</v>
          </cell>
        </row>
        <row r="60">
          <cell r="AC60">
            <v>3.4647000000000001</v>
          </cell>
        </row>
        <row r="61">
          <cell r="AC61">
            <v>3.504</v>
          </cell>
        </row>
        <row r="62">
          <cell r="AC62">
            <v>3.5444</v>
          </cell>
        </row>
        <row r="63">
          <cell r="AC63">
            <v>3.5859000000000001</v>
          </cell>
        </row>
        <row r="64">
          <cell r="AC64">
            <v>3.6286999999999998</v>
          </cell>
        </row>
        <row r="65">
          <cell r="AC65">
            <v>3.6726000000000001</v>
          </cell>
        </row>
        <row r="66">
          <cell r="AC66">
            <v>3.7193000000000001</v>
          </cell>
        </row>
        <row r="67">
          <cell r="AC67">
            <v>3.7673999999999999</v>
          </cell>
        </row>
        <row r="68">
          <cell r="AC68">
            <v>3.8170000000000002</v>
          </cell>
        </row>
        <row r="69">
          <cell r="AC69">
            <v>3.8681000000000001</v>
          </cell>
        </row>
        <row r="70">
          <cell r="AC70">
            <v>3.9209999999999998</v>
          </cell>
        </row>
        <row r="71">
          <cell r="AC71">
            <v>3.9754999999999998</v>
          </cell>
        </row>
        <row r="72">
          <cell r="AC72">
            <v>4.0317999999999996</v>
          </cell>
        </row>
        <row r="73">
          <cell r="AC73">
            <v>4.0900999999999996</v>
          </cell>
        </row>
        <row r="74">
          <cell r="AC74">
            <v>4.1502999999999997</v>
          </cell>
        </row>
        <row r="75">
          <cell r="AC75">
            <v>4.2126999999999999</v>
          </cell>
        </row>
        <row r="76">
          <cell r="AC76">
            <v>4.2773000000000003</v>
          </cell>
        </row>
        <row r="77">
          <cell r="AC77">
            <v>4.3441999999999998</v>
          </cell>
        </row>
        <row r="78">
          <cell r="AC78">
            <v>4.4157999999999999</v>
          </cell>
        </row>
        <row r="79">
          <cell r="AC79">
            <v>4.4901999999999997</v>
          </cell>
        </row>
        <row r="80">
          <cell r="AC80">
            <v>4.5675999999999997</v>
          </cell>
        </row>
        <row r="81">
          <cell r="AC81">
            <v>4.6479999999999997</v>
          </cell>
        </row>
        <row r="82">
          <cell r="AC82">
            <v>4.7317999999999998</v>
          </cell>
        </row>
        <row r="83">
          <cell r="AC83">
            <v>4.8190999999999997</v>
          </cell>
        </row>
        <row r="84">
          <cell r="AC84">
            <v>4.9100999999999999</v>
          </cell>
        </row>
        <row r="85">
          <cell r="AC85">
            <v>5.0050999999999997</v>
          </cell>
        </row>
        <row r="86">
          <cell r="AC86">
            <v>5.1044</v>
          </cell>
        </row>
        <row r="87">
          <cell r="AC87">
            <v>5.2081999999999997</v>
          </cell>
        </row>
        <row r="88">
          <cell r="AC88">
            <v>5.3169000000000004</v>
          </cell>
        </row>
        <row r="89">
          <cell r="AC89">
            <v>5.4307999999999996</v>
          </cell>
        </row>
        <row r="90">
          <cell r="AC90">
            <v>5.5542999999999996</v>
          </cell>
        </row>
        <row r="91">
          <cell r="AC91">
            <v>5.6841999999999997</v>
          </cell>
        </row>
        <row r="92">
          <cell r="AC92">
            <v>5.8211000000000004</v>
          </cell>
        </row>
        <row r="93">
          <cell r="AC93">
            <v>5.9654999999999996</v>
          </cell>
        </row>
        <row r="94">
          <cell r="AC94">
            <v>6.1180000000000003</v>
          </cell>
        </row>
        <row r="95">
          <cell r="AC95">
            <v>6.2793999999999999</v>
          </cell>
        </row>
        <row r="96">
          <cell r="AC96">
            <v>6.4504999999999999</v>
          </cell>
        </row>
        <row r="97">
          <cell r="AC97">
            <v>6.6322000000000001</v>
          </cell>
        </row>
        <row r="98">
          <cell r="AC98">
            <v>6.8254000000000001</v>
          </cell>
        </row>
        <row r="99">
          <cell r="AC99">
            <v>7.0312999999999999</v>
          </cell>
        </row>
        <row r="100">
          <cell r="AC100">
            <v>7.2511999999999999</v>
          </cell>
        </row>
        <row r="101">
          <cell r="AC101">
            <v>7.4866000000000001</v>
          </cell>
        </row>
        <row r="102">
          <cell r="AC102">
            <v>7.7478999999999996</v>
          </cell>
        </row>
        <row r="103">
          <cell r="AC103">
            <v>8.0297000000000001</v>
          </cell>
        </row>
        <row r="104">
          <cell r="AC104">
            <v>8.3345000000000002</v>
          </cell>
        </row>
        <row r="105">
          <cell r="AC105">
            <v>8.6652000000000005</v>
          </cell>
        </row>
        <row r="106">
          <cell r="AC106">
            <v>9.0252999999999997</v>
          </cell>
        </row>
        <row r="107">
          <cell r="AC107">
            <v>9.4187999999999992</v>
          </cell>
        </row>
        <row r="108">
          <cell r="AC108">
            <v>9.8506</v>
          </cell>
        </row>
        <row r="109">
          <cell r="AC109">
            <v>10.326700000000001</v>
          </cell>
        </row>
        <row r="110">
          <cell r="AC110">
            <v>10.854200000000001</v>
          </cell>
        </row>
        <row r="111">
          <cell r="AC111">
            <v>11.441800000000001</v>
          </cell>
        </row>
        <row r="112">
          <cell r="AC112">
            <v>12.1006</v>
          </cell>
        </row>
        <row r="113">
          <cell r="AC113">
            <v>12.8443</v>
          </cell>
        </row>
        <row r="114">
          <cell r="AC114">
            <v>13.721299999999999</v>
          </cell>
        </row>
        <row r="115">
          <cell r="AC115">
            <v>14.733000000000001</v>
          </cell>
        </row>
        <row r="116">
          <cell r="AC116">
            <v>15.913</v>
          </cell>
        </row>
        <row r="117">
          <cell r="AC117">
            <v>17.306999999999999</v>
          </cell>
        </row>
        <row r="118">
          <cell r="AC118">
            <v>18.979199999999999</v>
          </cell>
        </row>
        <row r="119">
          <cell r="AC119">
            <v>21.021999999999998</v>
          </cell>
        </row>
        <row r="120">
          <cell r="AC120">
            <v>23.573899999999998</v>
          </cell>
        </row>
        <row r="121">
          <cell r="AC121">
            <v>26.852499999999999</v>
          </cell>
        </row>
        <row r="122">
          <cell r="AC122">
            <v>31.2196</v>
          </cell>
        </row>
        <row r="123">
          <cell r="AC123">
            <v>37.325200000000002</v>
          </cell>
        </row>
        <row r="124">
          <cell r="AC124">
            <v>46.465400000000002</v>
          </cell>
        </row>
        <row r="125">
          <cell r="AC125">
            <v>61.650599999999997</v>
          </cell>
        </row>
        <row r="126">
          <cell r="AC126">
            <v>92.202799999999996</v>
          </cell>
        </row>
        <row r="127">
          <cell r="AC127">
            <v>183.8597</v>
          </cell>
        </row>
        <row r="128">
          <cell r="AC128" t="str">
            <v>nvt</v>
          </cell>
        </row>
        <row r="129">
          <cell r="AC129" t="str">
            <v>nvt</v>
          </cell>
        </row>
        <row r="130">
          <cell r="AC130" t="str">
            <v>nvt</v>
          </cell>
        </row>
        <row r="131">
          <cell r="AC131" t="str">
            <v>nvt</v>
          </cell>
        </row>
        <row r="132">
          <cell r="AC132" t="str">
            <v>nvt</v>
          </cell>
        </row>
        <row r="133">
          <cell r="AC133" t="str">
            <v>nvt</v>
          </cell>
        </row>
        <row r="134">
          <cell r="AC134" t="str">
            <v>nvt</v>
          </cell>
        </row>
        <row r="135">
          <cell r="AC135" t="str">
            <v>nvt</v>
          </cell>
        </row>
        <row r="136">
          <cell r="AC136" t="str">
            <v>nvt</v>
          </cell>
        </row>
        <row r="137">
          <cell r="AC137" t="str">
            <v>nvt</v>
          </cell>
        </row>
        <row r="138">
          <cell r="AC138" t="str">
            <v>nvt</v>
          </cell>
        </row>
        <row r="139">
          <cell r="AC139" t="str">
            <v>nvt</v>
          </cell>
        </row>
        <row r="140">
          <cell r="AC140" t="str">
            <v>nvt</v>
          </cell>
        </row>
        <row r="141">
          <cell r="AC141" t="str">
            <v>nvt</v>
          </cell>
        </row>
        <row r="142">
          <cell r="AC142" t="str">
            <v>nvt</v>
          </cell>
        </row>
        <row r="143">
          <cell r="AC143" t="str">
            <v>nvt</v>
          </cell>
        </row>
        <row r="144">
          <cell r="AC144" t="str">
            <v>nvt</v>
          </cell>
        </row>
        <row r="145">
          <cell r="AC145" t="str">
            <v>nvt</v>
          </cell>
        </row>
        <row r="146">
          <cell r="AC146" t="str">
            <v>nvt</v>
          </cell>
        </row>
        <row r="147">
          <cell r="AC147" t="str">
            <v>nvt</v>
          </cell>
        </row>
        <row r="148">
          <cell r="AC148" t="str">
            <v>nvt</v>
          </cell>
        </row>
        <row r="149">
          <cell r="AC149" t="str">
            <v>nvt</v>
          </cell>
        </row>
        <row r="150">
          <cell r="AC150" t="str">
            <v>nvt</v>
          </cell>
        </row>
        <row r="151">
          <cell r="AC151" t="str">
            <v>nvt</v>
          </cell>
        </row>
        <row r="152">
          <cell r="AC152" t="str">
            <v>nvt</v>
          </cell>
        </row>
        <row r="153">
          <cell r="AC153" t="str">
            <v>nvt</v>
          </cell>
        </row>
        <row r="154">
          <cell r="AC154" t="str">
            <v>nvt</v>
          </cell>
        </row>
        <row r="155">
          <cell r="AC155" t="str">
            <v>nvt</v>
          </cell>
        </row>
        <row r="156">
          <cell r="AC156" t="str">
            <v>nvt</v>
          </cell>
        </row>
        <row r="157">
          <cell r="AC157" t="str">
            <v>nvt</v>
          </cell>
        </row>
        <row r="158">
          <cell r="AC158" t="str">
            <v>nvt</v>
          </cell>
        </row>
        <row r="159">
          <cell r="AC159" t="str">
            <v>nvt</v>
          </cell>
        </row>
        <row r="160">
          <cell r="AC160" t="str">
            <v>nvt</v>
          </cell>
        </row>
        <row r="161">
          <cell r="AC161" t="str">
            <v>nvt</v>
          </cell>
        </row>
        <row r="162">
          <cell r="AC162" t="str">
            <v>nvt</v>
          </cell>
        </row>
        <row r="163">
          <cell r="AC163" t="str">
            <v>nvt</v>
          </cell>
        </row>
        <row r="164">
          <cell r="AC164" t="str">
            <v>nvt</v>
          </cell>
        </row>
        <row r="165">
          <cell r="AC165" t="str">
            <v>nvt</v>
          </cell>
        </row>
        <row r="166">
          <cell r="AC166" t="str">
            <v>nvt</v>
          </cell>
        </row>
        <row r="167">
          <cell r="AC167" t="str">
            <v>nvt</v>
          </cell>
        </row>
        <row r="168">
          <cell r="AC168" t="str">
            <v>nvt</v>
          </cell>
        </row>
        <row r="169">
          <cell r="AC169" t="str">
            <v>nvt</v>
          </cell>
        </row>
        <row r="170">
          <cell r="AC170" t="str">
            <v>nvt</v>
          </cell>
        </row>
        <row r="171">
          <cell r="AC171" t="str">
            <v>nvt</v>
          </cell>
        </row>
        <row r="172">
          <cell r="AC172" t="str">
            <v>nvt</v>
          </cell>
        </row>
        <row r="173">
          <cell r="AC173" t="str">
            <v>nvt</v>
          </cell>
        </row>
        <row r="174">
          <cell r="AC174" t="str">
            <v>nvt</v>
          </cell>
        </row>
        <row r="175">
          <cell r="AC175" t="str">
            <v>nvt</v>
          </cell>
        </row>
        <row r="176">
          <cell r="AC176" t="str">
            <v>nvt</v>
          </cell>
        </row>
        <row r="177">
          <cell r="AC177" t="str">
            <v>nvt</v>
          </cell>
        </row>
        <row r="178">
          <cell r="AC178" t="str">
            <v>nvt</v>
          </cell>
        </row>
        <row r="179">
          <cell r="AC179" t="str">
            <v>nvt</v>
          </cell>
        </row>
        <row r="180">
          <cell r="AC180" t="str">
            <v>nvt</v>
          </cell>
        </row>
        <row r="181">
          <cell r="AC181" t="str">
            <v>nvt</v>
          </cell>
        </row>
        <row r="182">
          <cell r="AC182" t="str">
            <v>nvt</v>
          </cell>
        </row>
        <row r="183">
          <cell r="AC183" t="str">
            <v>nvt</v>
          </cell>
        </row>
        <row r="184">
          <cell r="AC184" t="str">
            <v>nvt</v>
          </cell>
        </row>
        <row r="185">
          <cell r="AC185" t="str">
            <v>nvt</v>
          </cell>
        </row>
        <row r="186">
          <cell r="AC186" t="str">
            <v>nvt</v>
          </cell>
        </row>
        <row r="187">
          <cell r="AC187" t="str">
            <v>nvt</v>
          </cell>
        </row>
        <row r="188">
          <cell r="AC188" t="str">
            <v>nvt</v>
          </cell>
        </row>
        <row r="189">
          <cell r="AC189" t="str">
            <v>nvt</v>
          </cell>
        </row>
        <row r="190">
          <cell r="AC190" t="str">
            <v>nvt</v>
          </cell>
        </row>
        <row r="191">
          <cell r="AC191" t="str">
            <v>nvt</v>
          </cell>
        </row>
        <row r="192">
          <cell r="AC192" t="str">
            <v>nvt</v>
          </cell>
        </row>
        <row r="193">
          <cell r="AC193" t="str">
            <v>nvt</v>
          </cell>
        </row>
        <row r="194">
          <cell r="AC194" t="str">
            <v>nvt</v>
          </cell>
        </row>
        <row r="195">
          <cell r="AC195" t="str">
            <v>nvt</v>
          </cell>
        </row>
        <row r="196">
          <cell r="AC196" t="str">
            <v>nvt</v>
          </cell>
        </row>
        <row r="197">
          <cell r="AC197" t="str">
            <v>nvt</v>
          </cell>
        </row>
        <row r="198">
          <cell r="AC198" t="str">
            <v>nvt</v>
          </cell>
        </row>
        <row r="199">
          <cell r="AC199" t="str">
            <v>nvt</v>
          </cell>
        </row>
        <row r="200">
          <cell r="AC200" t="str">
            <v>nvt</v>
          </cell>
        </row>
        <row r="201">
          <cell r="AC201" t="str">
            <v>nvt</v>
          </cell>
        </row>
        <row r="202">
          <cell r="AC202" t="str">
            <v>nvt</v>
          </cell>
        </row>
        <row r="203">
          <cell r="AC203" t="str">
            <v>nvt</v>
          </cell>
        </row>
        <row r="204">
          <cell r="AC204" t="str">
            <v>nvt</v>
          </cell>
        </row>
        <row r="205">
          <cell r="AC205" t="str">
            <v>nvt</v>
          </cell>
        </row>
        <row r="206">
          <cell r="AC206" t="str">
            <v>nvt</v>
          </cell>
        </row>
        <row r="207">
          <cell r="AC207" t="str">
            <v>nvt</v>
          </cell>
        </row>
        <row r="208">
          <cell r="AC208" t="str">
            <v>nvt</v>
          </cell>
        </row>
        <row r="209">
          <cell r="AC209" t="str">
            <v>nvt</v>
          </cell>
        </row>
        <row r="210">
          <cell r="AC210" t="str">
            <v>nvt</v>
          </cell>
        </row>
        <row r="211">
          <cell r="AC211" t="str">
            <v>nvt</v>
          </cell>
        </row>
        <row r="212">
          <cell r="AC212" t="str">
            <v>nvt</v>
          </cell>
        </row>
        <row r="213">
          <cell r="AC213" t="str">
            <v>nvt</v>
          </cell>
        </row>
        <row r="214">
          <cell r="AC214" t="str">
            <v>nvt</v>
          </cell>
        </row>
        <row r="215">
          <cell r="AC215" t="str">
            <v>nvt</v>
          </cell>
        </row>
        <row r="216">
          <cell r="AC216" t="str">
            <v>nvt</v>
          </cell>
        </row>
        <row r="217">
          <cell r="AC217" t="str">
            <v>nvt</v>
          </cell>
        </row>
        <row r="218">
          <cell r="AC218" t="str">
            <v>nvt</v>
          </cell>
        </row>
        <row r="219">
          <cell r="AC219" t="str">
            <v>nvt</v>
          </cell>
        </row>
        <row r="220">
          <cell r="AC220" t="str">
            <v>nvt</v>
          </cell>
        </row>
        <row r="221">
          <cell r="AC221" t="str">
            <v>nvt</v>
          </cell>
        </row>
        <row r="222">
          <cell r="AC222" t="str">
            <v>nvt</v>
          </cell>
        </row>
        <row r="223">
          <cell r="AC223" t="str">
            <v>nvt</v>
          </cell>
        </row>
        <row r="224">
          <cell r="AC224" t="str">
            <v>nvt</v>
          </cell>
        </row>
        <row r="225">
          <cell r="AC225" t="str">
            <v>nvt</v>
          </cell>
        </row>
        <row r="226">
          <cell r="AC226" t="str">
            <v>nvt</v>
          </cell>
        </row>
        <row r="227">
          <cell r="AC227" t="str">
            <v>nvt</v>
          </cell>
        </row>
        <row r="228">
          <cell r="AC228" t="str">
            <v>nvt</v>
          </cell>
        </row>
        <row r="229">
          <cell r="AC229" t="str">
            <v>nvt</v>
          </cell>
        </row>
        <row r="230">
          <cell r="AC230" t="str">
            <v>nvt</v>
          </cell>
        </row>
        <row r="231">
          <cell r="AC231" t="str">
            <v>nvt</v>
          </cell>
        </row>
        <row r="232">
          <cell r="AC232" t="str">
            <v>nvt</v>
          </cell>
        </row>
        <row r="233">
          <cell r="AC233" t="str">
            <v>nvt</v>
          </cell>
        </row>
        <row r="234">
          <cell r="AC234" t="str">
            <v>nvt</v>
          </cell>
        </row>
        <row r="235">
          <cell r="AC235" t="str">
            <v>nvt</v>
          </cell>
        </row>
        <row r="236">
          <cell r="AC236" t="str">
            <v>nvt</v>
          </cell>
        </row>
        <row r="237">
          <cell r="AC237" t="str">
            <v>nvt</v>
          </cell>
        </row>
        <row r="238">
          <cell r="AC238" t="str">
            <v>nvt</v>
          </cell>
        </row>
        <row r="239">
          <cell r="AC239" t="str">
            <v>nvt</v>
          </cell>
        </row>
        <row r="240">
          <cell r="AC240" t="str">
            <v>nvt</v>
          </cell>
        </row>
        <row r="241">
          <cell r="AC241" t="str">
            <v>nvt</v>
          </cell>
        </row>
        <row r="242">
          <cell r="AC242" t="str">
            <v>nvt</v>
          </cell>
        </row>
        <row r="243">
          <cell r="AC243" t="str">
            <v>nvt</v>
          </cell>
        </row>
        <row r="244">
          <cell r="AC244" t="str">
            <v>nvt</v>
          </cell>
        </row>
        <row r="245">
          <cell r="AC245" t="str">
            <v>nvt</v>
          </cell>
        </row>
        <row r="246">
          <cell r="AC246" t="str">
            <v>nvt</v>
          </cell>
        </row>
        <row r="247">
          <cell r="AC247" t="str">
            <v>nvt</v>
          </cell>
        </row>
        <row r="248">
          <cell r="AC248" t="str">
            <v>nvt</v>
          </cell>
        </row>
        <row r="249">
          <cell r="AC249" t="str">
            <v>nvt</v>
          </cell>
        </row>
        <row r="250">
          <cell r="AC250" t="str">
            <v>nvt</v>
          </cell>
        </row>
        <row r="251">
          <cell r="AC251" t="str">
            <v>nvt</v>
          </cell>
        </row>
        <row r="252">
          <cell r="AC252" t="str">
            <v>nvt</v>
          </cell>
        </row>
        <row r="253">
          <cell r="AC253" t="str">
            <v>nvt</v>
          </cell>
        </row>
        <row r="254">
          <cell r="AC254" t="str">
            <v>nvt</v>
          </cell>
        </row>
        <row r="255">
          <cell r="AC255" t="str">
            <v>nvt</v>
          </cell>
        </row>
        <row r="256">
          <cell r="AC256" t="str">
            <v>nvt</v>
          </cell>
        </row>
        <row r="257">
          <cell r="AC257" t="str">
            <v>nvt</v>
          </cell>
        </row>
        <row r="258">
          <cell r="AC258" t="str">
            <v>nvt</v>
          </cell>
        </row>
        <row r="259">
          <cell r="AC259" t="str">
            <v>nvt</v>
          </cell>
        </row>
        <row r="260">
          <cell r="AC260" t="str">
            <v>nvt</v>
          </cell>
        </row>
        <row r="261">
          <cell r="AC261" t="str">
            <v>nvt</v>
          </cell>
        </row>
        <row r="262">
          <cell r="AC262" t="str">
            <v>nvt</v>
          </cell>
        </row>
        <row r="263">
          <cell r="AC263" t="str">
            <v>nvt</v>
          </cell>
        </row>
        <row r="264">
          <cell r="AC264" t="str">
            <v>nvt</v>
          </cell>
        </row>
        <row r="265">
          <cell r="AC265" t="str">
            <v>nvt</v>
          </cell>
        </row>
        <row r="266">
          <cell r="AC266" t="str">
            <v>nvt</v>
          </cell>
        </row>
        <row r="267">
          <cell r="AC267" t="str">
            <v>nvt</v>
          </cell>
        </row>
        <row r="268">
          <cell r="AC268" t="str">
            <v>nvt</v>
          </cell>
        </row>
        <row r="269">
          <cell r="AC269" t="str">
            <v>nvt</v>
          </cell>
        </row>
        <row r="270">
          <cell r="AC270" t="str">
            <v>nvt</v>
          </cell>
        </row>
        <row r="271">
          <cell r="AC271" t="str">
            <v>nvt</v>
          </cell>
        </row>
        <row r="272">
          <cell r="AC272" t="str">
            <v>nvt</v>
          </cell>
        </row>
        <row r="273">
          <cell r="AC273" t="str">
            <v>nvt</v>
          </cell>
        </row>
        <row r="274">
          <cell r="AC274" t="str">
            <v>nvt</v>
          </cell>
        </row>
        <row r="275">
          <cell r="AC275" t="str">
            <v>nvt</v>
          </cell>
        </row>
        <row r="276">
          <cell r="AC276" t="str">
            <v>nvt</v>
          </cell>
        </row>
        <row r="277">
          <cell r="AC277" t="str">
            <v>nvt</v>
          </cell>
        </row>
        <row r="278">
          <cell r="AC278" t="str">
            <v>nvt</v>
          </cell>
        </row>
        <row r="279">
          <cell r="AC279" t="str">
            <v>nvt</v>
          </cell>
        </row>
        <row r="280">
          <cell r="AC280" t="str">
            <v>nvt</v>
          </cell>
        </row>
        <row r="281">
          <cell r="AC281" t="str">
            <v>nvt</v>
          </cell>
        </row>
        <row r="282">
          <cell r="AC282" t="str">
            <v>nvt</v>
          </cell>
        </row>
        <row r="283">
          <cell r="AC283" t="str">
            <v>nvt</v>
          </cell>
        </row>
        <row r="284">
          <cell r="AC284" t="str">
            <v>nvt</v>
          </cell>
        </row>
        <row r="285">
          <cell r="AC285" t="str">
            <v>nvt</v>
          </cell>
        </row>
        <row r="286">
          <cell r="AC286" t="str">
            <v>nvt</v>
          </cell>
        </row>
        <row r="287">
          <cell r="AC287" t="str">
            <v>nvt</v>
          </cell>
        </row>
        <row r="288">
          <cell r="AC288" t="str">
            <v>nvt</v>
          </cell>
        </row>
        <row r="289">
          <cell r="AC289" t="str">
            <v>nvt</v>
          </cell>
        </row>
        <row r="290">
          <cell r="AC290" t="str">
            <v>nvt</v>
          </cell>
        </row>
        <row r="291">
          <cell r="AC291" t="str">
            <v>nvt</v>
          </cell>
        </row>
        <row r="292">
          <cell r="AC292" t="str">
            <v>nvt</v>
          </cell>
        </row>
        <row r="293">
          <cell r="AC293" t="str">
            <v>nvt</v>
          </cell>
        </row>
        <row r="294">
          <cell r="AC294" t="str">
            <v>nvt</v>
          </cell>
        </row>
        <row r="295">
          <cell r="AC295" t="str">
            <v>nvt</v>
          </cell>
        </row>
        <row r="296">
          <cell r="AC296" t="str">
            <v>nvt</v>
          </cell>
        </row>
        <row r="297">
          <cell r="AC297" t="str">
            <v>nvt</v>
          </cell>
        </row>
        <row r="298">
          <cell r="AC298" t="str">
            <v>nvt</v>
          </cell>
        </row>
        <row r="299">
          <cell r="AC299" t="str">
            <v>nvt</v>
          </cell>
        </row>
        <row r="300">
          <cell r="AC300" t="str">
            <v>nvt</v>
          </cell>
        </row>
        <row r="301">
          <cell r="AC301" t="str">
            <v>nvt</v>
          </cell>
        </row>
        <row r="302">
          <cell r="AC302" t="str">
            <v>nvt</v>
          </cell>
        </row>
        <row r="303">
          <cell r="AC303" t="str">
            <v>nvt</v>
          </cell>
        </row>
        <row r="304">
          <cell r="AC304" t="str">
            <v>nvt</v>
          </cell>
        </row>
        <row r="305">
          <cell r="AC305" t="str">
            <v>nvt</v>
          </cell>
        </row>
        <row r="306">
          <cell r="AC306" t="str">
            <v>nvt</v>
          </cell>
        </row>
        <row r="307">
          <cell r="AC307" t="str">
            <v>nvt</v>
          </cell>
        </row>
        <row r="308">
          <cell r="AC308" t="str">
            <v>nvt</v>
          </cell>
        </row>
        <row r="309">
          <cell r="AC309" t="str">
            <v>nvt</v>
          </cell>
        </row>
        <row r="310">
          <cell r="AC310" t="str">
            <v>nvt</v>
          </cell>
        </row>
        <row r="311">
          <cell r="AC311" t="str">
            <v>nvt</v>
          </cell>
        </row>
        <row r="312">
          <cell r="AC312" t="str">
            <v>nvt</v>
          </cell>
        </row>
        <row r="313">
          <cell r="AC313" t="str">
            <v>nvt</v>
          </cell>
        </row>
        <row r="314">
          <cell r="AC314" t="str">
            <v>nvt</v>
          </cell>
        </row>
        <row r="315">
          <cell r="AC315" t="str">
            <v>nvt</v>
          </cell>
        </row>
        <row r="316">
          <cell r="AC316" t="str">
            <v>nvt</v>
          </cell>
        </row>
        <row r="317">
          <cell r="AC317" t="str">
            <v>nvt</v>
          </cell>
        </row>
        <row r="318">
          <cell r="AC318" t="str">
            <v>nvt</v>
          </cell>
        </row>
        <row r="319">
          <cell r="AC319" t="str">
            <v>nvt</v>
          </cell>
        </row>
        <row r="320">
          <cell r="AC320" t="str">
            <v>nvt</v>
          </cell>
        </row>
        <row r="321">
          <cell r="AC321" t="str">
            <v>nvt</v>
          </cell>
        </row>
        <row r="322">
          <cell r="AC322" t="str">
            <v>nvt</v>
          </cell>
        </row>
        <row r="323">
          <cell r="AC323" t="str">
            <v>nvt</v>
          </cell>
        </row>
        <row r="324">
          <cell r="AC324" t="str">
            <v>nvt</v>
          </cell>
        </row>
        <row r="325">
          <cell r="AC325" t="str">
            <v>nvt</v>
          </cell>
        </row>
        <row r="326">
          <cell r="AC326" t="str">
            <v>nvt</v>
          </cell>
        </row>
        <row r="327">
          <cell r="AC327" t="str">
            <v>nvt</v>
          </cell>
        </row>
        <row r="328">
          <cell r="AC328" t="str">
            <v>nvt</v>
          </cell>
        </row>
        <row r="329">
          <cell r="AC329" t="str">
            <v>nvt</v>
          </cell>
        </row>
        <row r="330">
          <cell r="AC330" t="str">
            <v>nvt</v>
          </cell>
        </row>
        <row r="331">
          <cell r="AC331" t="str">
            <v>nvt</v>
          </cell>
        </row>
        <row r="332">
          <cell r="AC332" t="str">
            <v>nvt</v>
          </cell>
        </row>
        <row r="333">
          <cell r="AC333" t="str">
            <v>nvt</v>
          </cell>
        </row>
        <row r="334">
          <cell r="AC334" t="str">
            <v>nvt</v>
          </cell>
        </row>
        <row r="335">
          <cell r="AC335" t="str">
            <v>nvt</v>
          </cell>
        </row>
        <row r="336">
          <cell r="AC336" t="str">
            <v>nvt</v>
          </cell>
        </row>
        <row r="337">
          <cell r="AC337" t="str">
            <v>nvt</v>
          </cell>
        </row>
        <row r="338">
          <cell r="AC338" t="str">
            <v>nvt</v>
          </cell>
        </row>
        <row r="339">
          <cell r="AC339" t="str">
            <v>nvt</v>
          </cell>
        </row>
        <row r="340">
          <cell r="AC340" t="str">
            <v>nvt</v>
          </cell>
        </row>
        <row r="341">
          <cell r="AC341" t="str">
            <v>nvt</v>
          </cell>
        </row>
        <row r="342">
          <cell r="AC342" t="str">
            <v>nvt</v>
          </cell>
        </row>
        <row r="343">
          <cell r="AC343" t="str">
            <v>nvt</v>
          </cell>
        </row>
        <row r="344">
          <cell r="AC344" t="str">
            <v>nvt</v>
          </cell>
        </row>
        <row r="345">
          <cell r="AC345" t="str">
            <v>nvt</v>
          </cell>
        </row>
        <row r="346">
          <cell r="AC346" t="str">
            <v>nvt</v>
          </cell>
        </row>
        <row r="347">
          <cell r="AC347" t="str">
            <v>nvt</v>
          </cell>
        </row>
        <row r="348">
          <cell r="AC348" t="str">
            <v>nvt</v>
          </cell>
        </row>
        <row r="349">
          <cell r="AC349" t="str">
            <v>nvt</v>
          </cell>
        </row>
        <row r="350">
          <cell r="AC350" t="str">
            <v>nvt</v>
          </cell>
        </row>
        <row r="351">
          <cell r="AC351" t="str">
            <v>nvt</v>
          </cell>
        </row>
        <row r="352">
          <cell r="AC352" t="str">
            <v>nvt</v>
          </cell>
        </row>
        <row r="353">
          <cell r="AC353" t="str">
            <v>nvt</v>
          </cell>
        </row>
        <row r="354">
          <cell r="AC354" t="str">
            <v>nvt</v>
          </cell>
        </row>
        <row r="355">
          <cell r="AC355" t="str">
            <v>nvt</v>
          </cell>
        </row>
        <row r="356">
          <cell r="AC356" t="str">
            <v>nvt</v>
          </cell>
        </row>
        <row r="357">
          <cell r="AC357" t="str">
            <v>nvt</v>
          </cell>
        </row>
        <row r="358">
          <cell r="AC358" t="str">
            <v>nvt</v>
          </cell>
        </row>
        <row r="359">
          <cell r="AC359" t="str">
            <v>nvt</v>
          </cell>
        </row>
        <row r="360">
          <cell r="AC360" t="str">
            <v>nvt</v>
          </cell>
        </row>
        <row r="361">
          <cell r="AC361" t="str">
            <v>nvt</v>
          </cell>
        </row>
        <row r="362">
          <cell r="AC362" t="str">
            <v>nvt</v>
          </cell>
        </row>
        <row r="363">
          <cell r="AC363" t="str">
            <v>nvt</v>
          </cell>
        </row>
        <row r="364">
          <cell r="AC364" t="str">
            <v>nvt</v>
          </cell>
        </row>
        <row r="365">
          <cell r="AC365" t="str">
            <v>nvt</v>
          </cell>
        </row>
        <row r="366">
          <cell r="AC366" t="str">
            <v>nvt</v>
          </cell>
        </row>
        <row r="367">
          <cell r="AC367" t="str">
            <v>nvt</v>
          </cell>
        </row>
        <row r="368">
          <cell r="AC368" t="str">
            <v>nvt</v>
          </cell>
        </row>
        <row r="369">
          <cell r="AC369" t="str">
            <v>nvt</v>
          </cell>
        </row>
        <row r="370">
          <cell r="AC370" t="str">
            <v>nvt</v>
          </cell>
        </row>
        <row r="371">
          <cell r="AC371" t="str">
            <v>nvt</v>
          </cell>
        </row>
        <row r="372">
          <cell r="AC372" t="str">
            <v>nvt</v>
          </cell>
        </row>
        <row r="373">
          <cell r="AC373" t="str">
            <v>nvt</v>
          </cell>
        </row>
        <row r="374">
          <cell r="AC374" t="str">
            <v>nvt</v>
          </cell>
        </row>
        <row r="375">
          <cell r="AC375" t="str">
            <v>nvt</v>
          </cell>
        </row>
        <row r="376">
          <cell r="AC376" t="str">
            <v>nvt</v>
          </cell>
        </row>
        <row r="377">
          <cell r="AC377" t="str">
            <v>nvt</v>
          </cell>
        </row>
        <row r="378">
          <cell r="AC378" t="str">
            <v>nvt</v>
          </cell>
        </row>
        <row r="379">
          <cell r="AC379" t="str">
            <v>nvt</v>
          </cell>
        </row>
        <row r="380">
          <cell r="AC380" t="str">
            <v>nvt</v>
          </cell>
        </row>
        <row r="381">
          <cell r="AC381" t="str">
            <v>nvt</v>
          </cell>
        </row>
        <row r="382">
          <cell r="AC382" t="str">
            <v>nvt</v>
          </cell>
        </row>
        <row r="383">
          <cell r="AC383" t="str">
            <v>nvt</v>
          </cell>
        </row>
        <row r="384">
          <cell r="AC384" t="str">
            <v>nvt</v>
          </cell>
        </row>
        <row r="385">
          <cell r="AC385" t="str">
            <v>nvt</v>
          </cell>
        </row>
        <row r="386">
          <cell r="AC386" t="str">
            <v>nvt</v>
          </cell>
        </row>
        <row r="387">
          <cell r="AC387" t="str">
            <v>nvt</v>
          </cell>
        </row>
        <row r="388">
          <cell r="AC388" t="str">
            <v>nvt</v>
          </cell>
        </row>
        <row r="389">
          <cell r="AC389" t="str">
            <v>nvt</v>
          </cell>
        </row>
        <row r="390">
          <cell r="AC390" t="str">
            <v>nvt</v>
          </cell>
        </row>
        <row r="391">
          <cell r="AC391" t="str">
            <v>nvt</v>
          </cell>
        </row>
        <row r="392">
          <cell r="AC392" t="str">
            <v>nvt</v>
          </cell>
        </row>
        <row r="393">
          <cell r="AC393" t="str">
            <v>nvt</v>
          </cell>
        </row>
        <row r="394">
          <cell r="AC394" t="str">
            <v>nvt</v>
          </cell>
        </row>
        <row r="395">
          <cell r="AC395" t="str">
            <v>nvt</v>
          </cell>
        </row>
        <row r="396">
          <cell r="AC396" t="str">
            <v>nvt</v>
          </cell>
        </row>
        <row r="397">
          <cell r="AC397" t="str">
            <v>nvt</v>
          </cell>
        </row>
        <row r="398">
          <cell r="AC398" t="str">
            <v>nvt</v>
          </cell>
        </row>
        <row r="399">
          <cell r="AC399" t="str">
            <v>nvt</v>
          </cell>
        </row>
        <row r="400">
          <cell r="AC400" t="str">
            <v>nvt</v>
          </cell>
        </row>
        <row r="401">
          <cell r="AC401" t="str">
            <v>nvt</v>
          </cell>
        </row>
        <row r="402">
          <cell r="AC402" t="str">
            <v>nvt</v>
          </cell>
        </row>
        <row r="403">
          <cell r="AC403" t="str">
            <v>nvt</v>
          </cell>
        </row>
        <row r="404">
          <cell r="AC404" t="str">
            <v>nvt</v>
          </cell>
        </row>
        <row r="405">
          <cell r="AC405" t="str">
            <v>nvt</v>
          </cell>
        </row>
        <row r="406">
          <cell r="AC406" t="str">
            <v>nvt</v>
          </cell>
        </row>
        <row r="407">
          <cell r="AC407" t="str">
            <v>nvt</v>
          </cell>
        </row>
        <row r="408">
          <cell r="AC408" t="str">
            <v>nvt</v>
          </cell>
        </row>
        <row r="409">
          <cell r="AC409" t="str">
            <v>nvt</v>
          </cell>
        </row>
        <row r="410">
          <cell r="AC410" t="str">
            <v>nvt</v>
          </cell>
        </row>
        <row r="411">
          <cell r="AC411" t="str">
            <v>nvt</v>
          </cell>
        </row>
        <row r="412">
          <cell r="AC412" t="str">
            <v>nvt</v>
          </cell>
        </row>
        <row r="413">
          <cell r="AC413" t="str">
            <v>nvt</v>
          </cell>
        </row>
        <row r="414">
          <cell r="AC414" t="str">
            <v>nvt</v>
          </cell>
        </row>
        <row r="415">
          <cell r="AC415" t="str">
            <v>nvt</v>
          </cell>
        </row>
        <row r="416">
          <cell r="AC416" t="str">
            <v>nvt</v>
          </cell>
        </row>
        <row r="417">
          <cell r="AC417" t="str">
            <v>nvt</v>
          </cell>
        </row>
        <row r="418">
          <cell r="AC418" t="str">
            <v>nvt</v>
          </cell>
        </row>
        <row r="419">
          <cell r="AC419" t="str">
            <v>nvt</v>
          </cell>
        </row>
        <row r="420">
          <cell r="AC420" t="str">
            <v>nvt</v>
          </cell>
        </row>
        <row r="421">
          <cell r="AC421" t="str">
            <v>nvt</v>
          </cell>
        </row>
        <row r="422">
          <cell r="AC422" t="str">
            <v>nvt</v>
          </cell>
        </row>
        <row r="423">
          <cell r="AC423" t="str">
            <v>nvt</v>
          </cell>
        </row>
        <row r="424">
          <cell r="AC424" t="str">
            <v>nvt</v>
          </cell>
        </row>
        <row r="425">
          <cell r="AC425" t="str">
            <v>nvt</v>
          </cell>
        </row>
        <row r="426">
          <cell r="AC426" t="str">
            <v>nvt</v>
          </cell>
        </row>
        <row r="427">
          <cell r="AC427" t="str">
            <v>nvt</v>
          </cell>
        </row>
        <row r="428">
          <cell r="AC428" t="str">
            <v>nvt</v>
          </cell>
        </row>
        <row r="429">
          <cell r="AC429" t="str">
            <v>nvt</v>
          </cell>
        </row>
        <row r="430">
          <cell r="AC430" t="str">
            <v>nvt</v>
          </cell>
        </row>
        <row r="431">
          <cell r="AC431" t="str">
            <v>nvt</v>
          </cell>
        </row>
        <row r="432">
          <cell r="AC432" t="str">
            <v>nvt</v>
          </cell>
        </row>
        <row r="433">
          <cell r="AC433" t="str">
            <v>nvt</v>
          </cell>
        </row>
        <row r="434">
          <cell r="AC434" t="str">
            <v>nvt</v>
          </cell>
        </row>
        <row r="435">
          <cell r="AC435" t="str">
            <v>nvt</v>
          </cell>
        </row>
        <row r="436">
          <cell r="AC436" t="str">
            <v>nvt</v>
          </cell>
        </row>
        <row r="437">
          <cell r="AC437" t="str">
            <v>nvt</v>
          </cell>
        </row>
        <row r="438">
          <cell r="AC438" t="str">
            <v>nvt</v>
          </cell>
        </row>
        <row r="439">
          <cell r="AC439" t="str">
            <v>nvt</v>
          </cell>
        </row>
        <row r="440">
          <cell r="AC440" t="str">
            <v>nvt</v>
          </cell>
        </row>
        <row r="441">
          <cell r="AC441" t="str">
            <v>nvt</v>
          </cell>
        </row>
        <row r="442">
          <cell r="AC442" t="str">
            <v>nvt</v>
          </cell>
        </row>
        <row r="443">
          <cell r="AC443" t="str">
            <v>nvt</v>
          </cell>
        </row>
        <row r="444">
          <cell r="AC444" t="str">
            <v>nvt</v>
          </cell>
        </row>
        <row r="445">
          <cell r="AC445" t="str">
            <v>nvt</v>
          </cell>
        </row>
        <row r="446">
          <cell r="AC446" t="str">
            <v>nvt</v>
          </cell>
        </row>
        <row r="447">
          <cell r="AC447" t="str">
            <v>nvt</v>
          </cell>
        </row>
        <row r="448">
          <cell r="AC448" t="str">
            <v>nvt</v>
          </cell>
        </row>
        <row r="449">
          <cell r="AC449" t="str">
            <v>nvt</v>
          </cell>
        </row>
        <row r="450">
          <cell r="AC450" t="str">
            <v>nvt</v>
          </cell>
        </row>
        <row r="451">
          <cell r="AC451" t="str">
            <v>nvt</v>
          </cell>
        </row>
        <row r="452">
          <cell r="AC452" t="str">
            <v>nvt</v>
          </cell>
        </row>
        <row r="453">
          <cell r="AC453" t="str">
            <v>nvt</v>
          </cell>
        </row>
        <row r="454">
          <cell r="AC454" t="str">
            <v>nvt</v>
          </cell>
        </row>
        <row r="455">
          <cell r="AC455" t="str">
            <v>nvt</v>
          </cell>
        </row>
        <row r="456">
          <cell r="AC456" t="str">
            <v>nvt</v>
          </cell>
        </row>
        <row r="457">
          <cell r="AC457" t="str">
            <v>nvt</v>
          </cell>
        </row>
        <row r="458">
          <cell r="AC458" t="str">
            <v>nvt</v>
          </cell>
        </row>
        <row r="459">
          <cell r="AC459" t="str">
            <v>nvt</v>
          </cell>
        </row>
        <row r="460">
          <cell r="AC460" t="str">
            <v>nvt</v>
          </cell>
        </row>
        <row r="461">
          <cell r="AC461" t="str">
            <v>nvt</v>
          </cell>
        </row>
        <row r="462">
          <cell r="AC462" t="str">
            <v>nvt</v>
          </cell>
        </row>
        <row r="463">
          <cell r="AC463" t="str">
            <v>nvt</v>
          </cell>
        </row>
        <row r="464">
          <cell r="AC464" t="str">
            <v>nvt</v>
          </cell>
        </row>
        <row r="465">
          <cell r="AC465" t="str">
            <v>nvt</v>
          </cell>
        </row>
        <row r="466">
          <cell r="AC466" t="str">
            <v>nvt</v>
          </cell>
        </row>
        <row r="467">
          <cell r="AC467" t="str">
            <v>nvt</v>
          </cell>
        </row>
        <row r="468">
          <cell r="AC468" t="str">
            <v>nvt</v>
          </cell>
        </row>
        <row r="469">
          <cell r="AC469" t="str">
            <v>nvt</v>
          </cell>
        </row>
        <row r="470">
          <cell r="AC470" t="str">
            <v>nvt</v>
          </cell>
        </row>
        <row r="471">
          <cell r="AC471" t="str">
            <v>nvt</v>
          </cell>
        </row>
        <row r="472">
          <cell r="AC472" t="str">
            <v>nvt</v>
          </cell>
        </row>
        <row r="473">
          <cell r="AC473" t="str">
            <v>nvt</v>
          </cell>
        </row>
        <row r="474">
          <cell r="AC474" t="str">
            <v>nvt</v>
          </cell>
        </row>
        <row r="475">
          <cell r="AC475" t="str">
            <v>nvt</v>
          </cell>
        </row>
        <row r="476">
          <cell r="AC476" t="str">
            <v>nvt</v>
          </cell>
        </row>
        <row r="477">
          <cell r="AC477" t="str">
            <v>nvt</v>
          </cell>
        </row>
        <row r="478">
          <cell r="AC478" t="str">
            <v>nvt</v>
          </cell>
        </row>
        <row r="479">
          <cell r="AC479" t="str">
            <v>nvt</v>
          </cell>
        </row>
        <row r="480">
          <cell r="AC480" t="str">
            <v>nvt</v>
          </cell>
        </row>
        <row r="481">
          <cell r="AC481" t="str">
            <v>nvt</v>
          </cell>
        </row>
        <row r="482">
          <cell r="AC482" t="str">
            <v>nvt</v>
          </cell>
        </row>
        <row r="483">
          <cell r="AC483" t="str">
            <v>nvt</v>
          </cell>
        </row>
        <row r="484">
          <cell r="AC484" t="str">
            <v>nvt</v>
          </cell>
        </row>
        <row r="485">
          <cell r="AC485" t="str">
            <v>nvt</v>
          </cell>
        </row>
        <row r="486">
          <cell r="AC486" t="str">
            <v>nvt</v>
          </cell>
        </row>
        <row r="487">
          <cell r="AC487" t="str">
            <v>nvt</v>
          </cell>
        </row>
        <row r="488">
          <cell r="AC488" t="str">
            <v>nvt</v>
          </cell>
        </row>
        <row r="489">
          <cell r="AC489" t="str">
            <v>nvt</v>
          </cell>
        </row>
        <row r="490">
          <cell r="AC490" t="str">
            <v>nvt</v>
          </cell>
        </row>
        <row r="491">
          <cell r="AC491" t="str">
            <v>nvt</v>
          </cell>
        </row>
        <row r="492">
          <cell r="AC492" t="str">
            <v>nvt</v>
          </cell>
        </row>
        <row r="493">
          <cell r="AC493" t="str">
            <v>nvt</v>
          </cell>
        </row>
        <row r="494">
          <cell r="AC494" t="str">
            <v>nvt</v>
          </cell>
        </row>
        <row r="495">
          <cell r="AC495" t="str">
            <v>nvt</v>
          </cell>
        </row>
        <row r="496">
          <cell r="AC496" t="str">
            <v>nvt</v>
          </cell>
        </row>
        <row r="497">
          <cell r="AC497" t="str">
            <v>nvt</v>
          </cell>
        </row>
        <row r="498">
          <cell r="AC498" t="str">
            <v>nvt</v>
          </cell>
        </row>
        <row r="499">
          <cell r="AC499" t="str">
            <v>nvt</v>
          </cell>
        </row>
        <row r="500">
          <cell r="AC500" t="str">
            <v>nvt</v>
          </cell>
        </row>
        <row r="501">
          <cell r="AC501" t="str">
            <v>nvt</v>
          </cell>
        </row>
        <row r="502">
          <cell r="AC502" t="str">
            <v>nvt</v>
          </cell>
        </row>
        <row r="503">
          <cell r="AC503" t="str">
            <v>nvt</v>
          </cell>
        </row>
        <row r="504">
          <cell r="AC504" t="str">
            <v>nvt</v>
          </cell>
        </row>
        <row r="505">
          <cell r="AC505" t="str">
            <v>nvt</v>
          </cell>
        </row>
        <row r="506">
          <cell r="AC506" t="str">
            <v>nvt</v>
          </cell>
        </row>
        <row r="507">
          <cell r="AC507" t="str">
            <v>nvt</v>
          </cell>
        </row>
        <row r="508">
          <cell r="AC508" t="str">
            <v>nvt</v>
          </cell>
        </row>
        <row r="509">
          <cell r="AC509" t="str">
            <v>nvt</v>
          </cell>
        </row>
        <row r="510">
          <cell r="AC510" t="str">
            <v>nvt</v>
          </cell>
        </row>
        <row r="511">
          <cell r="AC511" t="str">
            <v>nvt</v>
          </cell>
        </row>
        <row r="512">
          <cell r="AC512" t="str">
            <v>nvt</v>
          </cell>
        </row>
        <row r="513">
          <cell r="AC513" t="str">
            <v>nvt</v>
          </cell>
        </row>
        <row r="514">
          <cell r="AC514" t="str">
            <v>nvt</v>
          </cell>
        </row>
        <row r="515">
          <cell r="AC515" t="str">
            <v>nvt</v>
          </cell>
        </row>
        <row r="516">
          <cell r="AC516" t="str">
            <v>nvt</v>
          </cell>
        </row>
        <row r="517">
          <cell r="AC517" t="str">
            <v>nvt</v>
          </cell>
        </row>
        <row r="518">
          <cell r="AC518" t="str">
            <v>nvt</v>
          </cell>
        </row>
        <row r="519">
          <cell r="AC519" t="str">
            <v>nvt</v>
          </cell>
        </row>
        <row r="520">
          <cell r="AC520" t="str">
            <v>nvt</v>
          </cell>
        </row>
        <row r="521">
          <cell r="AC521" t="str">
            <v>nvt</v>
          </cell>
        </row>
        <row r="522">
          <cell r="AC522" t="str">
            <v>nvt</v>
          </cell>
        </row>
        <row r="523">
          <cell r="AC523" t="str">
            <v>nvt</v>
          </cell>
        </row>
        <row r="524">
          <cell r="AC524" t="str">
            <v>nvt</v>
          </cell>
        </row>
        <row r="525">
          <cell r="AC525" t="str">
            <v>nvt</v>
          </cell>
        </row>
        <row r="526">
          <cell r="AC526" t="str">
            <v>nvt</v>
          </cell>
        </row>
        <row r="527">
          <cell r="AC527" t="str">
            <v>nvt</v>
          </cell>
        </row>
        <row r="528">
          <cell r="AC528" t="str">
            <v>nvt</v>
          </cell>
        </row>
        <row r="529">
          <cell r="AC529" t="str">
            <v>nvt</v>
          </cell>
        </row>
        <row r="530">
          <cell r="AC530" t="str">
            <v>nvt</v>
          </cell>
        </row>
        <row r="531">
          <cell r="AC531" t="str">
            <v>nvt</v>
          </cell>
        </row>
        <row r="532">
          <cell r="AC532" t="str">
            <v>nvt</v>
          </cell>
        </row>
        <row r="533">
          <cell r="AC533" t="str">
            <v>nvt</v>
          </cell>
        </row>
        <row r="534">
          <cell r="AC534" t="str">
            <v>nvt</v>
          </cell>
        </row>
        <row r="535">
          <cell r="AC535" t="str">
            <v>nvt</v>
          </cell>
        </row>
        <row r="536">
          <cell r="AC536" t="str">
            <v>nvt</v>
          </cell>
        </row>
        <row r="537">
          <cell r="AC537" t="str">
            <v>nvt</v>
          </cell>
        </row>
        <row r="538">
          <cell r="AC538" t="str">
            <v>nvt</v>
          </cell>
        </row>
        <row r="539">
          <cell r="AC539" t="str">
            <v>nvt</v>
          </cell>
        </row>
        <row r="540">
          <cell r="AC540" t="str">
            <v>nvt</v>
          </cell>
        </row>
        <row r="541">
          <cell r="AC541" t="str">
            <v>nvt</v>
          </cell>
        </row>
        <row r="542">
          <cell r="AC542" t="str">
            <v>nvt</v>
          </cell>
        </row>
        <row r="543">
          <cell r="AC543" t="str">
            <v>nvt</v>
          </cell>
        </row>
        <row r="544">
          <cell r="AC544" t="str">
            <v>nvt</v>
          </cell>
        </row>
        <row r="545">
          <cell r="AC545" t="str">
            <v>nvt</v>
          </cell>
        </row>
        <row r="546">
          <cell r="AC546" t="str">
            <v>nvt</v>
          </cell>
        </row>
        <row r="547">
          <cell r="AC547" t="str">
            <v>nvt</v>
          </cell>
        </row>
        <row r="548">
          <cell r="AC548" t="str">
            <v>nvt</v>
          </cell>
        </row>
        <row r="549">
          <cell r="AC549" t="str">
            <v>nvt</v>
          </cell>
        </row>
        <row r="550">
          <cell r="AC550" t="str">
            <v>nvt</v>
          </cell>
        </row>
        <row r="551">
          <cell r="AC551" t="str">
            <v>nvt</v>
          </cell>
        </row>
        <row r="552">
          <cell r="AC552" t="str">
            <v>nvt</v>
          </cell>
        </row>
        <row r="553">
          <cell r="AC553" t="str">
            <v>nvt</v>
          </cell>
        </row>
        <row r="554">
          <cell r="AC554" t="str">
            <v>nvt</v>
          </cell>
        </row>
        <row r="555">
          <cell r="AC555" t="str">
            <v>nvt</v>
          </cell>
        </row>
        <row r="556">
          <cell r="AC556" t="str">
            <v>nvt</v>
          </cell>
        </row>
        <row r="557">
          <cell r="AC557" t="str">
            <v>nvt</v>
          </cell>
        </row>
        <row r="558">
          <cell r="AC558" t="str">
            <v>nvt</v>
          </cell>
        </row>
        <row r="559">
          <cell r="AC559" t="str">
            <v>nvt</v>
          </cell>
        </row>
        <row r="560">
          <cell r="AC560" t="str">
            <v>nvt</v>
          </cell>
        </row>
        <row r="561">
          <cell r="AC561" t="str">
            <v>nvt</v>
          </cell>
        </row>
        <row r="562">
          <cell r="AC562" t="str">
            <v>nvt</v>
          </cell>
        </row>
        <row r="563">
          <cell r="AC563" t="str">
            <v>nvt</v>
          </cell>
        </row>
        <row r="564">
          <cell r="AC564" t="str">
            <v>nvt</v>
          </cell>
        </row>
        <row r="565">
          <cell r="AC565" t="str">
            <v>nvt</v>
          </cell>
        </row>
        <row r="566">
          <cell r="AC566" t="str">
            <v>nvt</v>
          </cell>
        </row>
        <row r="567">
          <cell r="AC567" t="str">
            <v>nvt</v>
          </cell>
        </row>
        <row r="568">
          <cell r="AC568" t="str">
            <v>nvt</v>
          </cell>
        </row>
        <row r="569">
          <cell r="AC569" t="str">
            <v>nvt</v>
          </cell>
        </row>
        <row r="570">
          <cell r="AC570" t="str">
            <v>nvt</v>
          </cell>
        </row>
        <row r="571">
          <cell r="AC571" t="str">
            <v>nvt</v>
          </cell>
        </row>
        <row r="572">
          <cell r="AC572" t="str">
            <v>nvt</v>
          </cell>
        </row>
        <row r="573">
          <cell r="AC573" t="str">
            <v>nvt</v>
          </cell>
        </row>
        <row r="574">
          <cell r="AC574" t="str">
            <v>nvt</v>
          </cell>
        </row>
        <row r="575">
          <cell r="AC575" t="str">
            <v>nvt</v>
          </cell>
        </row>
        <row r="576">
          <cell r="AC576" t="str">
            <v>nvt</v>
          </cell>
        </row>
        <row r="577">
          <cell r="AC577" t="str">
            <v>nvt</v>
          </cell>
        </row>
        <row r="578">
          <cell r="AC578" t="str">
            <v>nvt</v>
          </cell>
        </row>
        <row r="579">
          <cell r="AC579" t="str">
            <v>nvt</v>
          </cell>
        </row>
        <row r="580">
          <cell r="AC580" t="str">
            <v>nvt</v>
          </cell>
        </row>
        <row r="581">
          <cell r="AC581" t="str">
            <v>nvt</v>
          </cell>
        </row>
        <row r="582">
          <cell r="AC582" t="str">
            <v>nvt</v>
          </cell>
        </row>
        <row r="583">
          <cell r="AC583" t="str">
            <v>nvt</v>
          </cell>
        </row>
        <row r="584">
          <cell r="AC584" t="str">
            <v>nvt</v>
          </cell>
        </row>
        <row r="585">
          <cell r="AC585" t="str">
            <v>nvt</v>
          </cell>
        </row>
        <row r="586">
          <cell r="AC586" t="str">
            <v>nvt</v>
          </cell>
        </row>
        <row r="587">
          <cell r="AC587" t="str">
            <v>nvt</v>
          </cell>
        </row>
        <row r="588">
          <cell r="AC588" t="str">
            <v>nvt</v>
          </cell>
        </row>
        <row r="589">
          <cell r="AC589" t="str">
            <v>nvt</v>
          </cell>
        </row>
        <row r="590">
          <cell r="AC590" t="str">
            <v>nvt</v>
          </cell>
        </row>
        <row r="591">
          <cell r="AC591" t="str">
            <v>nvt</v>
          </cell>
        </row>
        <row r="592">
          <cell r="AC592" t="str">
            <v>nvt</v>
          </cell>
        </row>
        <row r="593">
          <cell r="AC593" t="str">
            <v>nvt</v>
          </cell>
        </row>
        <row r="594">
          <cell r="AC594" t="str">
            <v>nvt</v>
          </cell>
        </row>
        <row r="595">
          <cell r="AC595" t="str">
            <v>nvt</v>
          </cell>
        </row>
        <row r="596">
          <cell r="AC596" t="str">
            <v>nvt</v>
          </cell>
        </row>
        <row r="597">
          <cell r="AC597" t="str">
            <v>nvt</v>
          </cell>
        </row>
        <row r="598">
          <cell r="AC598" t="str">
            <v>nvt</v>
          </cell>
        </row>
        <row r="599">
          <cell r="AC599" t="str">
            <v>nvt</v>
          </cell>
        </row>
        <row r="600">
          <cell r="AC600" t="str">
            <v>nvt</v>
          </cell>
        </row>
        <row r="601">
          <cell r="AC601" t="str">
            <v>nvt</v>
          </cell>
        </row>
        <row r="602">
          <cell r="AC602" t="str">
            <v>nvt</v>
          </cell>
        </row>
        <row r="603">
          <cell r="AC603" t="str">
            <v>nvt</v>
          </cell>
        </row>
        <row r="604">
          <cell r="AC604" t="str">
            <v>nvt</v>
          </cell>
        </row>
        <row r="605">
          <cell r="AC605" t="str">
            <v>nvt</v>
          </cell>
        </row>
        <row r="606">
          <cell r="AC606" t="str">
            <v>nvt</v>
          </cell>
        </row>
        <row r="607">
          <cell r="AC607" t="str">
            <v>nvt</v>
          </cell>
        </row>
        <row r="608">
          <cell r="AC608" t="str">
            <v>nvt</v>
          </cell>
        </row>
        <row r="609">
          <cell r="AC609" t="str">
            <v>nvt</v>
          </cell>
        </row>
        <row r="610">
          <cell r="AC610" t="str">
            <v>nvt</v>
          </cell>
        </row>
        <row r="611">
          <cell r="AC611" t="str">
            <v>nvt</v>
          </cell>
        </row>
        <row r="612">
          <cell r="AC612" t="str">
            <v>nvt</v>
          </cell>
        </row>
        <row r="613">
          <cell r="AC613" t="str">
            <v>nvt</v>
          </cell>
        </row>
        <row r="614">
          <cell r="AC614" t="str">
            <v>nvt</v>
          </cell>
        </row>
        <row r="615">
          <cell r="AC615" t="str">
            <v>nvt</v>
          </cell>
        </row>
        <row r="616">
          <cell r="AC616" t="str">
            <v>nvt</v>
          </cell>
        </row>
        <row r="617">
          <cell r="AC617" t="str">
            <v>nvt</v>
          </cell>
        </row>
        <row r="618">
          <cell r="AC618" t="str">
            <v>nvt</v>
          </cell>
        </row>
        <row r="619">
          <cell r="AC619" t="str">
            <v>nvt</v>
          </cell>
        </row>
        <row r="620">
          <cell r="AC620" t="str">
            <v>nvt</v>
          </cell>
        </row>
        <row r="621">
          <cell r="AC621" t="str">
            <v>nvt</v>
          </cell>
        </row>
        <row r="622">
          <cell r="AC622" t="str">
            <v>nvt</v>
          </cell>
        </row>
        <row r="623">
          <cell r="AC623" t="str">
            <v>nvt</v>
          </cell>
        </row>
        <row r="624">
          <cell r="AC624" t="str">
            <v>nvt</v>
          </cell>
        </row>
        <row r="625">
          <cell r="AC625" t="str">
            <v>nvt</v>
          </cell>
        </row>
        <row r="626">
          <cell r="AC626" t="str">
            <v>nvt</v>
          </cell>
        </row>
        <row r="627">
          <cell r="AC627" t="str">
            <v>nvt</v>
          </cell>
        </row>
        <row r="628">
          <cell r="AC628" t="str">
            <v>nvt</v>
          </cell>
        </row>
        <row r="629">
          <cell r="AC629" t="str">
            <v>nvt</v>
          </cell>
        </row>
        <row r="630">
          <cell r="AC630" t="str">
            <v>nvt</v>
          </cell>
        </row>
        <row r="631">
          <cell r="AC631" t="str">
            <v>nvt</v>
          </cell>
        </row>
        <row r="632">
          <cell r="AC632" t="str">
            <v>nvt</v>
          </cell>
        </row>
        <row r="633">
          <cell r="AC633" t="str">
            <v>nvt</v>
          </cell>
        </row>
        <row r="634">
          <cell r="AC634" t="str">
            <v>nvt</v>
          </cell>
        </row>
        <row r="635">
          <cell r="AC635" t="str">
            <v>nvt</v>
          </cell>
        </row>
        <row r="636">
          <cell r="AC636" t="str">
            <v>nvt</v>
          </cell>
        </row>
        <row r="637">
          <cell r="AC637" t="str">
            <v>nvt</v>
          </cell>
        </row>
        <row r="638">
          <cell r="AC638" t="str">
            <v>nvt</v>
          </cell>
        </row>
        <row r="639">
          <cell r="AC639" t="str">
            <v>nvt</v>
          </cell>
        </row>
        <row r="640">
          <cell r="AC640" t="str">
            <v>nvt</v>
          </cell>
        </row>
        <row r="641">
          <cell r="AC641" t="str">
            <v>nvt</v>
          </cell>
        </row>
        <row r="642">
          <cell r="AC642" t="str">
            <v>nvt</v>
          </cell>
        </row>
        <row r="643">
          <cell r="AC643" t="str">
            <v>nvt</v>
          </cell>
        </row>
        <row r="644">
          <cell r="AC644" t="str">
            <v>nvt</v>
          </cell>
        </row>
        <row r="645">
          <cell r="AC645" t="str">
            <v>nvt</v>
          </cell>
        </row>
        <row r="646">
          <cell r="AC646" t="str">
            <v>nvt</v>
          </cell>
        </row>
        <row r="647">
          <cell r="AC647" t="str">
            <v>nvt</v>
          </cell>
        </row>
        <row r="648">
          <cell r="AC648" t="str">
            <v>nvt</v>
          </cell>
        </row>
        <row r="649">
          <cell r="AC649" t="str">
            <v>nvt</v>
          </cell>
        </row>
        <row r="650">
          <cell r="AC650" t="str">
            <v>nvt</v>
          </cell>
        </row>
        <row r="651">
          <cell r="AC651" t="str">
            <v>nvt</v>
          </cell>
        </row>
        <row r="652">
          <cell r="AC652" t="str">
            <v>nvt</v>
          </cell>
        </row>
        <row r="653">
          <cell r="AC653" t="str">
            <v>nvt</v>
          </cell>
        </row>
        <row r="654">
          <cell r="AC654" t="str">
            <v>nvt</v>
          </cell>
        </row>
        <row r="655">
          <cell r="AC655" t="str">
            <v>nvt</v>
          </cell>
        </row>
        <row r="656">
          <cell r="AC656" t="str">
            <v>nvt</v>
          </cell>
        </row>
        <row r="657">
          <cell r="AC657" t="str">
            <v>nvt</v>
          </cell>
        </row>
        <row r="658">
          <cell r="AC658" t="str">
            <v>nvt</v>
          </cell>
        </row>
        <row r="659">
          <cell r="AC659" t="str">
            <v>nvt</v>
          </cell>
        </row>
        <row r="660">
          <cell r="AC660" t="str">
            <v>nvt</v>
          </cell>
        </row>
        <row r="661">
          <cell r="AC661" t="str">
            <v>nvt</v>
          </cell>
        </row>
        <row r="662">
          <cell r="AC662" t="str">
            <v>nvt</v>
          </cell>
        </row>
        <row r="663">
          <cell r="AC663" t="str">
            <v>nvt</v>
          </cell>
        </row>
        <row r="664">
          <cell r="AC664" t="str">
            <v>nvt</v>
          </cell>
        </row>
        <row r="665">
          <cell r="AC665" t="str">
            <v>nvt</v>
          </cell>
        </row>
        <row r="666">
          <cell r="AC666" t="str">
            <v>nvt</v>
          </cell>
        </row>
        <row r="667">
          <cell r="AC667" t="str">
            <v>nvt</v>
          </cell>
        </row>
        <row r="668">
          <cell r="AC668" t="str">
            <v>nvt</v>
          </cell>
        </row>
        <row r="669">
          <cell r="AC669" t="str">
            <v>nvt</v>
          </cell>
        </row>
        <row r="670">
          <cell r="AC670" t="str">
            <v>nvt</v>
          </cell>
        </row>
        <row r="671">
          <cell r="AC671" t="str">
            <v>nvt</v>
          </cell>
        </row>
        <row r="672">
          <cell r="AC672" t="str">
            <v>nvt</v>
          </cell>
        </row>
        <row r="673">
          <cell r="AC673" t="str">
            <v>nvt</v>
          </cell>
        </row>
        <row r="674">
          <cell r="AC674" t="str">
            <v>nvt</v>
          </cell>
        </row>
        <row r="675">
          <cell r="AC675" t="str">
            <v>nvt</v>
          </cell>
        </row>
        <row r="676">
          <cell r="AC676" t="str">
            <v>nvt</v>
          </cell>
        </row>
        <row r="677">
          <cell r="AC677" t="str">
            <v>nvt</v>
          </cell>
        </row>
        <row r="678">
          <cell r="AC678" t="str">
            <v>nvt</v>
          </cell>
        </row>
        <row r="679">
          <cell r="AC679" t="str">
            <v>nvt</v>
          </cell>
        </row>
        <row r="680">
          <cell r="AC680" t="str">
            <v>nvt</v>
          </cell>
        </row>
        <row r="681">
          <cell r="AC681" t="str">
            <v>nvt</v>
          </cell>
        </row>
        <row r="682">
          <cell r="AC682" t="str">
            <v>nvt</v>
          </cell>
        </row>
        <row r="683">
          <cell r="AC683" t="str">
            <v>nvt</v>
          </cell>
        </row>
        <row r="684">
          <cell r="AC684" t="str">
            <v>nvt</v>
          </cell>
        </row>
        <row r="685">
          <cell r="AC685" t="str">
            <v>nvt</v>
          </cell>
        </row>
        <row r="686">
          <cell r="AC686" t="str">
            <v>nvt</v>
          </cell>
        </row>
        <row r="687">
          <cell r="AC687" t="str">
            <v>nvt</v>
          </cell>
        </row>
        <row r="688">
          <cell r="AC688" t="str">
            <v>nvt</v>
          </cell>
        </row>
        <row r="689">
          <cell r="AC689" t="str">
            <v>nvt</v>
          </cell>
        </row>
        <row r="690">
          <cell r="AC690" t="str">
            <v>nvt</v>
          </cell>
        </row>
        <row r="691">
          <cell r="AC691" t="str">
            <v>nvt</v>
          </cell>
        </row>
        <row r="692">
          <cell r="AC692" t="str">
            <v>nvt</v>
          </cell>
        </row>
        <row r="693">
          <cell r="AC693" t="str">
            <v>nvt</v>
          </cell>
        </row>
        <row r="694">
          <cell r="AC694" t="str">
            <v>nvt</v>
          </cell>
        </row>
        <row r="695">
          <cell r="AC695" t="str">
            <v>nvt</v>
          </cell>
        </row>
        <row r="696">
          <cell r="AC696" t="str">
            <v>nvt</v>
          </cell>
        </row>
        <row r="697">
          <cell r="AC697" t="str">
            <v>nvt</v>
          </cell>
        </row>
        <row r="698">
          <cell r="AC698" t="str">
            <v>nvt</v>
          </cell>
        </row>
        <row r="699">
          <cell r="AC699" t="str">
            <v>nvt</v>
          </cell>
        </row>
        <row r="700">
          <cell r="AC700" t="str">
            <v>nvt</v>
          </cell>
        </row>
        <row r="701">
          <cell r="AC701" t="str">
            <v>nvt</v>
          </cell>
        </row>
        <row r="702">
          <cell r="AC702" t="str">
            <v>nvt</v>
          </cell>
        </row>
        <row r="703">
          <cell r="AC703" t="str">
            <v>nvt</v>
          </cell>
        </row>
        <row r="704">
          <cell r="AC704" t="str">
            <v>nvt</v>
          </cell>
        </row>
        <row r="705">
          <cell r="AC705" t="str">
            <v>nvt</v>
          </cell>
        </row>
        <row r="706">
          <cell r="AC706" t="str">
            <v>nvt</v>
          </cell>
        </row>
        <row r="707">
          <cell r="AC707" t="str">
            <v>nvt</v>
          </cell>
        </row>
        <row r="708">
          <cell r="AC708" t="str">
            <v>nvt</v>
          </cell>
        </row>
        <row r="709">
          <cell r="AC709" t="str">
            <v>nvt</v>
          </cell>
        </row>
        <row r="710">
          <cell r="AC710" t="str">
            <v>nvt</v>
          </cell>
        </row>
        <row r="711">
          <cell r="AC711" t="str">
            <v>nvt</v>
          </cell>
        </row>
        <row r="712">
          <cell r="AC712" t="str">
            <v>nvt</v>
          </cell>
        </row>
        <row r="713">
          <cell r="AC713" t="str">
            <v>nvt</v>
          </cell>
        </row>
        <row r="714">
          <cell r="AC714" t="str">
            <v>nvt</v>
          </cell>
        </row>
        <row r="715">
          <cell r="AC715" t="str">
            <v>nvt</v>
          </cell>
        </row>
        <row r="716">
          <cell r="AC716" t="str">
            <v>nvt</v>
          </cell>
        </row>
        <row r="717">
          <cell r="AC717" t="str">
            <v>nvt</v>
          </cell>
        </row>
        <row r="718">
          <cell r="AC718" t="str">
            <v>nvt</v>
          </cell>
        </row>
        <row r="719">
          <cell r="AC719" t="str">
            <v>nvt</v>
          </cell>
        </row>
        <row r="720">
          <cell r="AC720" t="str">
            <v>nvt</v>
          </cell>
        </row>
        <row r="721">
          <cell r="AC721" t="str">
            <v>nvt</v>
          </cell>
        </row>
        <row r="722">
          <cell r="AC722" t="str">
            <v>nvt</v>
          </cell>
        </row>
        <row r="723">
          <cell r="AC723" t="str">
            <v>nvt</v>
          </cell>
        </row>
        <row r="724">
          <cell r="AC724" t="str">
            <v>nvt</v>
          </cell>
        </row>
        <row r="725">
          <cell r="AC725" t="str">
            <v>nvt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35"/>
  <sheetViews>
    <sheetView tabSelected="1" workbookViewId="0">
      <selection activeCell="C3" sqref="C3"/>
    </sheetView>
  </sheetViews>
  <sheetFormatPr defaultRowHeight="14.4" x14ac:dyDescent="0.3"/>
  <cols>
    <col min="1" max="1" width="3.109375" customWidth="1"/>
    <col min="2" max="2" width="30.44140625" customWidth="1"/>
    <col min="3" max="3" width="15.6640625" customWidth="1"/>
    <col min="4" max="4" width="22.33203125" customWidth="1"/>
    <col min="5" max="5" width="18.6640625" customWidth="1"/>
    <col min="6" max="6" width="20.6640625" customWidth="1"/>
    <col min="7" max="8" width="13" customWidth="1"/>
    <col min="9" max="9" width="17.109375" customWidth="1"/>
  </cols>
  <sheetData>
    <row r="1" spans="2:9" x14ac:dyDescent="0.3">
      <c r="B1" s="1" t="s">
        <v>38</v>
      </c>
    </row>
    <row r="3" spans="2:9" x14ac:dyDescent="0.3">
      <c r="B3" t="s">
        <v>26</v>
      </c>
      <c r="C3" s="4">
        <v>23084</v>
      </c>
      <c r="D3" s="5" t="s">
        <v>4</v>
      </c>
      <c r="E3" s="5" t="s">
        <v>5</v>
      </c>
      <c r="H3" s="6" t="s">
        <v>6</v>
      </c>
      <c r="I3" s="7"/>
    </row>
    <row r="4" spans="2:9" x14ac:dyDescent="0.3">
      <c r="B4" s="59" t="s">
        <v>36</v>
      </c>
      <c r="C4" s="8">
        <v>46023</v>
      </c>
      <c r="D4" s="52">
        <f>YEAR(C4)-YEAR($C$3)+(MONTH(C4)-MONTH($C$3))/12</f>
        <v>62.833333333333336</v>
      </c>
      <c r="E4" s="52">
        <f>IF(C3&lt;20880,66+10/12,IF(C3&lt;22282,67,67+3/12))</f>
        <v>67.25</v>
      </c>
      <c r="H4" s="9" t="s">
        <v>7</v>
      </c>
      <c r="I4" s="10"/>
    </row>
    <row r="5" spans="2:9" x14ac:dyDescent="0.3">
      <c r="B5" s="59" t="s">
        <v>39</v>
      </c>
      <c r="C5" s="8">
        <v>46024</v>
      </c>
      <c r="D5" s="52">
        <f>D4</f>
        <v>62.833333333333336</v>
      </c>
      <c r="E5" s="52">
        <f>E4</f>
        <v>67.25</v>
      </c>
      <c r="H5" s="11" t="s">
        <v>25</v>
      </c>
      <c r="I5" s="12"/>
    </row>
    <row r="6" spans="2:9" x14ac:dyDescent="0.3">
      <c r="C6" s="13" t="str">
        <f>IF(AND(C10&lt;&gt;"Nee",OR(E4&lt;=D4,E5&lt;=D5)),"Lft pensioendatum groter of gelijk aan AOW-leeftijd, graag cel B10 op 'Nee' zetten!","")</f>
        <v/>
      </c>
      <c r="H6" s="44" t="s">
        <v>8</v>
      </c>
      <c r="I6" s="45"/>
    </row>
    <row r="7" spans="2:9" x14ac:dyDescent="0.3">
      <c r="B7" s="5" t="s">
        <v>9</v>
      </c>
      <c r="D7" s="14" t="s">
        <v>10</v>
      </c>
      <c r="E7" s="14" t="s">
        <v>11</v>
      </c>
      <c r="H7" s="49" t="s">
        <v>12</v>
      </c>
      <c r="I7" s="51"/>
    </row>
    <row r="8" spans="2:9" x14ac:dyDescent="0.3">
      <c r="B8" t="s">
        <v>0</v>
      </c>
      <c r="C8" s="29" t="str">
        <f>IF(D4&lt;68,"Ja","Nee")</f>
        <v>Ja</v>
      </c>
      <c r="D8" s="60">
        <f>($D$4-INT($D$4))*VLOOKUP(INT($D$4)+1,Vervroegen,2,FALSE)+(1-($D$4-INT($D$4)))*VLOOKUP(INT($D$4),Vervroegen,2,FALSE)</f>
        <v>0.73270000000000013</v>
      </c>
      <c r="E8" s="60">
        <f>($D$5-INT($D$5))*VLOOKUP(INT($D$5)+1,Vervroegen,3,FALSE)+(1-($D$5-INT($D$5)))*VLOOKUP(INT($D$5),Vervroegen,3,FALSE)</f>
        <v>0.72565000000000013</v>
      </c>
    </row>
    <row r="9" spans="2:9" ht="28.8" x14ac:dyDescent="0.3">
      <c r="B9" s="27" t="s">
        <v>29</v>
      </c>
      <c r="C9" s="28" t="s">
        <v>31</v>
      </c>
      <c r="D9" s="60">
        <f>($D$4-INT($D$4))*VLOOKUP(INT($D$4)+1,Uitruil,2,FALSE)+(1-($D$4-INT($D$4)))*VLOOKUP(INT($D$4),Uitruil,2,FALSE)</f>
        <v>0.23133333333333339</v>
      </c>
      <c r="E9" s="60">
        <f>($D$5-INT($D$5))*VLOOKUP(INT($D$5)+1,Uitruil,3,FALSE)+(1-($D$5-INT($D$5)))*VLOOKUP(INT($D$5),Uitruil,3,FALSE)</f>
        <v>0.22095000000000004</v>
      </c>
    </row>
    <row r="10" spans="2:9" ht="28.8" x14ac:dyDescent="0.3">
      <c r="B10" s="27" t="s">
        <v>30</v>
      </c>
      <c r="C10" s="28" t="s">
        <v>32</v>
      </c>
      <c r="D10" s="60">
        <f>IF(AND(D4&lt;66,E4=67),($D$4-INT($D$4))*VLOOKUP(INT($D$4)+1,AOWcomp,2,FALSE)+(1-($D$4-INT($D$4)))*VLOOKUP(INT($D$4),AOWcomp,2,FALSE),IF(AND(D4&lt;66,E4=67.25),($D$4-INT($D$4))*VLOOKUP(INT($D$4)+1,AOWComp2,2,FALSE)+(1-($D$4-INT($D$4)))*VLOOKUP(INT($D$4),AOWComp2,2,FALSE),IF(AND(D4&gt;=66,E4=67),VLOOKUP(D4,AOWcomp,2,FALSE),VLOOKUP(D4,AOWComp2,2,FALSE))))</f>
        <v>4.3479000000000019</v>
      </c>
      <c r="E10" s="60">
        <f>IF(AND(D5&lt;66,E5=67),($D$5-INT($D$5))*VLOOKUP(INT($D$5)+1,AOWcomp,3,FALSE)+(1-($D$5-INT($D$5)))*VLOOKUP(INT($D$5),AOWcomp,3,FALSE),IF(AND(D5&lt;66,E5=67.25),($D$5-INT($D$5))*VLOOKUP(INT($D$5)+1,AOWComp2,3,FALSE)+(1-($D$5-INT($D$5)))*VLOOKUP(INT($D$5),AOWComp2,3,FALSE),IF(AND(D5&gt;=66,E5=67),VLOOKUP(E5,AOWcomp,3,FALSE),VLOOKUP(E5,AOWComp2,3,FALSE))))</f>
        <v>4.2322666666666677</v>
      </c>
      <c r="F10" s="15">
        <f>IF(C10="Nee","",IF(C10="2xAOW_gehuwd",28216,IF(C10="AOW_gehuwd",14108)))</f>
        <v>28216</v>
      </c>
      <c r="G10" t="s">
        <v>15</v>
      </c>
      <c r="H10" s="13"/>
    </row>
    <row r="12" spans="2:9" x14ac:dyDescent="0.3">
      <c r="B12" s="5" t="s">
        <v>16</v>
      </c>
    </row>
    <row r="13" spans="2:9" x14ac:dyDescent="0.3">
      <c r="B13" t="s">
        <v>17</v>
      </c>
      <c r="C13" s="16">
        <v>93433.418481179993</v>
      </c>
      <c r="D13" s="46" t="s">
        <v>23</v>
      </c>
      <c r="E13" s="47"/>
      <c r="F13" s="47"/>
      <c r="G13" s="47"/>
      <c r="H13" s="47"/>
      <c r="I13" s="48"/>
    </row>
    <row r="14" spans="2:9" x14ac:dyDescent="0.3">
      <c r="B14" t="s">
        <v>18</v>
      </c>
      <c r="C14" s="16">
        <v>36881.350986425998</v>
      </c>
      <c r="D14" s="49" t="s">
        <v>24</v>
      </c>
      <c r="E14" s="50"/>
      <c r="F14" s="50"/>
      <c r="G14" s="50"/>
      <c r="H14" s="50"/>
      <c r="I14" s="51"/>
    </row>
    <row r="16" spans="2:9" x14ac:dyDescent="0.3">
      <c r="B16" s="40" t="s">
        <v>36</v>
      </c>
      <c r="C16" s="17" t="s">
        <v>0</v>
      </c>
      <c r="D16" s="17" t="s">
        <v>13</v>
      </c>
      <c r="E16" s="17" t="s">
        <v>14</v>
      </c>
      <c r="F16" s="41" t="s">
        <v>27</v>
      </c>
      <c r="G16" s="18"/>
      <c r="H16" s="18"/>
      <c r="I16" s="19"/>
    </row>
    <row r="17" spans="2:12" x14ac:dyDescent="0.3">
      <c r="B17" s="20" t="s">
        <v>19</v>
      </c>
      <c r="C17" s="21">
        <f>IF(C8="Ja",ROUND(C13*D8,2),"nvt")</f>
        <v>68458.67</v>
      </c>
      <c r="D17" s="21">
        <f>IF(C9="Ja",IF(C17="nvt",C13,C17)+IF(C17="nvt",ROUND(C14*$D$9,2),ROUND(C19*$D$9,2)),"nvt")</f>
        <v>76990.559999999998</v>
      </c>
      <c r="E17" s="21">
        <f>IF(C10="Nee","nvt",IF(C10&lt;&gt;"Nee",IF(D17&lt;&gt;"nvt",ROUND(D17-E18/D10,2),IF(C17&lt;&gt;"nvt",ROUND(C17-E18/D10,2)))))</f>
        <v>70500.990000000005</v>
      </c>
      <c r="F17" s="42">
        <f>IF(E17&lt;&gt;"nvt",E17,IF(D17&lt;&gt;"nvt",D17,IF(C17&lt;&gt;"nvt",C17,C8)))</f>
        <v>70500.990000000005</v>
      </c>
      <c r="G17" t="str">
        <f>"Ingaand op leeftijd "&amp;INT(D4)&amp;" en "&amp;ROUND((D4-INT(D4))*12,0)&amp;" maanden"</f>
        <v>Ingaand op leeftijd 62 en 10 maanden</v>
      </c>
      <c r="I17" s="22"/>
      <c r="L17" s="21"/>
    </row>
    <row r="18" spans="2:12" x14ac:dyDescent="0.3">
      <c r="B18" s="20" t="s">
        <v>2</v>
      </c>
      <c r="C18" s="21">
        <f>IF(C8="Ja",0,"nvt")</f>
        <v>0</v>
      </c>
      <c r="D18" s="21">
        <f>IF(C9="Nee","nvt",0)</f>
        <v>0</v>
      </c>
      <c r="E18" s="21">
        <f>IF(C10&lt;&gt;"Nee",F10,"nvt")</f>
        <v>28216</v>
      </c>
      <c r="F18" s="42">
        <f>IF(E18&lt;&gt;"nvt",E18,0)</f>
        <v>28216</v>
      </c>
      <c r="G18" t="str">
        <f>IF(F18&gt;0,"Eindigend op leeftijd "&amp;INT(E5)&amp;" en "&amp;ROUND((E5-INT(E5))*12,0)&amp;" maanden","")</f>
        <v>Eindigend op leeftijd 67 en 3 maanden</v>
      </c>
      <c r="I18" s="22"/>
    </row>
    <row r="19" spans="2:12" x14ac:dyDescent="0.3">
      <c r="B19" s="23" t="s">
        <v>20</v>
      </c>
      <c r="C19" s="24">
        <f>IF(C8="Ja",C14,"nvt")</f>
        <v>36881.350986425998</v>
      </c>
      <c r="D19" s="24">
        <f>IF(C9="Ja",0,"nvt")</f>
        <v>0</v>
      </c>
      <c r="E19" s="24">
        <f>IF(C10&lt;&gt;"Nee",IF(D19&lt;&gt;"nvt",D19,IF(C19&lt;&gt;"nvt",C19,C14)),"nvt")</f>
        <v>0</v>
      </c>
      <c r="F19" s="43">
        <f>IF(E19&lt;&gt;"nvt",E19,IF(D19&lt;&gt;"nvt",D19,IF(C19&lt;&gt;"nvt",C19,C9)))</f>
        <v>0</v>
      </c>
      <c r="G19" s="25"/>
      <c r="H19" s="25"/>
      <c r="I19" s="26"/>
    </row>
    <row r="21" spans="2:12" x14ac:dyDescent="0.3">
      <c r="B21" s="40" t="s">
        <v>39</v>
      </c>
      <c r="C21" s="17" t="s">
        <v>0</v>
      </c>
      <c r="D21" s="17" t="s">
        <v>13</v>
      </c>
      <c r="E21" s="17" t="s">
        <v>14</v>
      </c>
      <c r="F21" s="41" t="s">
        <v>28</v>
      </c>
      <c r="G21" s="18"/>
      <c r="H21" s="18"/>
      <c r="I21" s="19"/>
    </row>
    <row r="22" spans="2:12" x14ac:dyDescent="0.3">
      <c r="B22" s="20" t="s">
        <v>19</v>
      </c>
      <c r="C22" s="21">
        <f>IF(C8="Ja",ROUND(C13*E8,2),"nvt")</f>
        <v>67799.960000000006</v>
      </c>
      <c r="D22" s="21">
        <f>IF(C9="Ja",IF(C22="nvt",C13,C22)+IF(C22="nvt",ROUND(C14*$E$9,2),ROUND(C24*$E$9,2)),"nvt")</f>
        <v>75948.890000000014</v>
      </c>
      <c r="E22" s="21">
        <f>IF(C10="Nee","nvt",IF(C10&lt;&gt;"Nee",IF(D22&lt;&gt;"nvt",ROUND(D22-E23/E10,2),IF(C22&lt;&gt;"nvt",ROUND(C22-E23/E10,2)))))</f>
        <v>69282.009999999995</v>
      </c>
      <c r="F22" s="42">
        <f>IF(E22&lt;&gt;"nvt",E22,IF(D22&lt;&gt;"nvt",D22,IF(C22&lt;&gt;"nvt",C22,C13)))</f>
        <v>69282.009999999995</v>
      </c>
      <c r="G22" t="str">
        <f>"Ingaand op leeftijd "&amp;INT(D4)&amp;" en "&amp;ROUND((D4-INT(D4))*12,0)&amp;" maanden"</f>
        <v>Ingaand op leeftijd 62 en 10 maanden</v>
      </c>
      <c r="I22" s="22"/>
      <c r="L22" s="21"/>
    </row>
    <row r="23" spans="2:12" x14ac:dyDescent="0.3">
      <c r="B23" s="20" t="s">
        <v>2</v>
      </c>
      <c r="C23" s="21">
        <f>IF(C8="Ja",0,"nvt")</f>
        <v>0</v>
      </c>
      <c r="D23" s="21">
        <f>IF(C9="Nee","nvt",0)</f>
        <v>0</v>
      </c>
      <c r="E23" s="21">
        <f>IF(C10&lt;&gt;"Nee",F10,"nvt")</f>
        <v>28216</v>
      </c>
      <c r="F23" s="42">
        <f>IF(E23&lt;&gt;"nvt",E23,0)</f>
        <v>28216</v>
      </c>
      <c r="G23" t="str">
        <f>IF(F23&gt;0,"Eindigend op leeftijd "&amp;INT(E4)&amp;" en "&amp;ROUND((E4-INT(E4))*12,0)&amp;" maanden","")</f>
        <v>Eindigend op leeftijd 67 en 3 maanden</v>
      </c>
      <c r="I23" s="22"/>
    </row>
    <row r="24" spans="2:12" x14ac:dyDescent="0.3">
      <c r="B24" s="23" t="s">
        <v>20</v>
      </c>
      <c r="C24" s="24">
        <f>IF(C8="Ja",C14,"nvt")</f>
        <v>36881.350986425998</v>
      </c>
      <c r="D24" s="24">
        <f>IF(C9="Ja",0,"nvt")</f>
        <v>0</v>
      </c>
      <c r="E24" s="24">
        <f>IF(C10&lt;&gt;"Nee",IF(D24&lt;&gt;"nvt",D24,IF(C24&lt;&gt;"nvt",C24,C14)),"nvt")</f>
        <v>0</v>
      </c>
      <c r="F24" s="43">
        <f>IF(E24&lt;&gt;"nvt",E24,IF(D24&lt;&gt;"nvt",D24,IF(C24&lt;&gt;"nvt",C24,C14)))</f>
        <v>0</v>
      </c>
      <c r="G24" s="25"/>
      <c r="H24" s="25"/>
      <c r="I24" s="26"/>
    </row>
    <row r="27" spans="2:12" x14ac:dyDescent="0.3">
      <c r="B27" s="30" t="s">
        <v>21</v>
      </c>
      <c r="C27" s="31"/>
      <c r="D27" s="31"/>
      <c r="E27" s="31"/>
      <c r="F27" s="31"/>
      <c r="G27" s="31"/>
      <c r="H27" s="31"/>
      <c r="I27" s="32"/>
    </row>
    <row r="28" spans="2:12" x14ac:dyDescent="0.3">
      <c r="B28" s="33" t="s">
        <v>40</v>
      </c>
      <c r="C28" s="34"/>
      <c r="D28" s="34"/>
      <c r="E28" s="34"/>
      <c r="F28" s="34"/>
      <c r="G28" s="34"/>
      <c r="H28" s="34"/>
      <c r="I28" s="35"/>
    </row>
    <row r="29" spans="2:12" x14ac:dyDescent="0.3">
      <c r="B29" s="33" t="s">
        <v>46</v>
      </c>
      <c r="C29" s="34"/>
      <c r="D29" s="34"/>
      <c r="E29" s="34"/>
      <c r="F29" s="34"/>
      <c r="G29" s="34"/>
      <c r="H29" s="34"/>
      <c r="I29" s="35"/>
    </row>
    <row r="30" spans="2:12" x14ac:dyDescent="0.3">
      <c r="B30" s="33" t="s">
        <v>22</v>
      </c>
      <c r="C30" s="34"/>
      <c r="D30" s="34"/>
      <c r="E30" s="34"/>
      <c r="F30" s="34"/>
      <c r="G30" s="34"/>
      <c r="H30" s="34"/>
      <c r="I30" s="35"/>
    </row>
    <row r="31" spans="2:12" x14ac:dyDescent="0.3">
      <c r="B31" s="33" t="s">
        <v>41</v>
      </c>
      <c r="C31" s="34"/>
      <c r="D31" s="34"/>
      <c r="E31" s="34"/>
      <c r="F31" s="34"/>
      <c r="G31" s="34"/>
      <c r="H31" s="34"/>
      <c r="I31" s="35"/>
    </row>
    <row r="32" spans="2:12" x14ac:dyDescent="0.3">
      <c r="B32" s="33" t="s">
        <v>42</v>
      </c>
      <c r="C32" s="34"/>
      <c r="D32" s="34"/>
      <c r="E32" s="34"/>
      <c r="F32" s="34"/>
      <c r="G32" s="34"/>
      <c r="H32" s="34"/>
      <c r="I32" s="35"/>
    </row>
    <row r="33" spans="2:9" x14ac:dyDescent="0.3">
      <c r="B33" s="36" t="s">
        <v>43</v>
      </c>
      <c r="C33" s="34"/>
      <c r="D33" s="34"/>
      <c r="E33" s="34"/>
      <c r="F33" s="34"/>
      <c r="G33" s="34"/>
      <c r="H33" s="34"/>
      <c r="I33" s="35"/>
    </row>
    <row r="34" spans="2:9" x14ac:dyDescent="0.3">
      <c r="B34" s="36" t="s">
        <v>44</v>
      </c>
      <c r="C34" s="34"/>
      <c r="D34" s="34"/>
      <c r="E34" s="34"/>
      <c r="F34" s="34"/>
      <c r="G34" s="34"/>
      <c r="H34" s="34"/>
      <c r="I34" s="35"/>
    </row>
    <row r="35" spans="2:9" x14ac:dyDescent="0.3">
      <c r="B35" s="37" t="s">
        <v>45</v>
      </c>
      <c r="C35" s="38"/>
      <c r="D35" s="38"/>
      <c r="E35" s="38"/>
      <c r="F35" s="38"/>
      <c r="G35" s="38"/>
      <c r="H35" s="38"/>
      <c r="I35" s="39"/>
    </row>
  </sheetData>
  <sheetProtection algorithmName="SHA-512" hashValue="YLuFFRNrtG9zCftmbU3nsLDHsGPWe6jHIb7Pm7kr0orMGSx9NCYbKSwrcA9f71wNW1gcN1hgRHEh9NYsjmXbqQ==" saltValue="qspoEd/+z5dAvfrOEqqHHA==" spinCount="100000" sheet="1" objects="1" scenarios="1"/>
  <protectedRanges>
    <protectedRange sqref="C3 C9:C10 C13:C14" name="Bereik1"/>
  </protectedRanges>
  <dataValidations count="2">
    <dataValidation type="list" allowBlank="1" showInputMessage="1" showErrorMessage="1" sqref="C9" xr:uid="{00000000-0002-0000-0000-000000000000}">
      <formula1>"Nee, Ja"</formula1>
    </dataValidation>
    <dataValidation type="list" allowBlank="1" showInputMessage="1" showErrorMessage="1" sqref="C10" xr:uid="{00000000-0002-0000-0000-000001000000}">
      <formula1>"Nee, AOW_gehuwd, 2xAOW_gehuwd"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31"/>
  <sheetViews>
    <sheetView workbookViewId="0">
      <selection activeCell="J31" sqref="J31"/>
    </sheetView>
  </sheetViews>
  <sheetFormatPr defaultRowHeight="14.4" x14ac:dyDescent="0.3"/>
  <cols>
    <col min="1" max="1" width="9.5546875" customWidth="1"/>
    <col min="2" max="2" width="12.88671875" customWidth="1"/>
    <col min="3" max="3" width="13.33203125" customWidth="1"/>
    <col min="4" max="4" width="8.6640625" customWidth="1"/>
    <col min="7" max="7" width="12.44140625" customWidth="1"/>
    <col min="8" max="8" width="13.109375" customWidth="1"/>
    <col min="9" max="9" width="8.6640625" customWidth="1"/>
    <col min="11" max="11" width="9.44140625" bestFit="1" customWidth="1"/>
    <col min="12" max="12" width="13.44140625" customWidth="1"/>
    <col min="13" max="13" width="12.109375" customWidth="1"/>
    <col min="15" max="15" width="10.6640625" customWidth="1"/>
    <col min="16" max="16" width="12.44140625" customWidth="1"/>
    <col min="17" max="17" width="10.6640625" customWidth="1"/>
  </cols>
  <sheetData>
    <row r="1" spans="1:18" x14ac:dyDescent="0.3">
      <c r="A1" s="1" t="s">
        <v>0</v>
      </c>
      <c r="B1" s="1"/>
      <c r="F1" s="1" t="s">
        <v>1</v>
      </c>
      <c r="G1" s="1"/>
      <c r="K1" s="1" t="s">
        <v>33</v>
      </c>
      <c r="L1" s="1"/>
      <c r="O1" s="5" t="s">
        <v>34</v>
      </c>
      <c r="P1" s="5"/>
      <c r="Q1" s="5"/>
    </row>
    <row r="2" spans="1:18" x14ac:dyDescent="0.3">
      <c r="A2" t="s">
        <v>3</v>
      </c>
      <c r="B2" s="2" t="s">
        <v>35</v>
      </c>
      <c r="C2" s="2" t="s">
        <v>37</v>
      </c>
      <c r="D2" s="2"/>
      <c r="F2" t="s">
        <v>3</v>
      </c>
      <c r="G2" s="2" t="s">
        <v>35</v>
      </c>
      <c r="H2" s="2" t="s">
        <v>37</v>
      </c>
      <c r="I2" s="2"/>
      <c r="K2" t="s">
        <v>3</v>
      </c>
      <c r="L2" s="2" t="s">
        <v>35</v>
      </c>
      <c r="M2" s="2" t="s">
        <v>37</v>
      </c>
      <c r="O2" t="s">
        <v>3</v>
      </c>
      <c r="P2" s="2" t="s">
        <v>35</v>
      </c>
      <c r="Q2" s="2" t="s">
        <v>37</v>
      </c>
      <c r="R2" s="57"/>
    </row>
    <row r="3" spans="1:18" x14ac:dyDescent="0.3">
      <c r="A3">
        <v>55</v>
      </c>
      <c r="B3" s="54">
        <v>0.50029999999999997</v>
      </c>
      <c r="C3" s="54">
        <v>0.4879</v>
      </c>
      <c r="F3">
        <v>55</v>
      </c>
      <c r="G3" s="53">
        <v>0.16500000000000001</v>
      </c>
      <c r="H3" s="53">
        <v>0.15540000000000001</v>
      </c>
      <c r="I3" s="56"/>
      <c r="K3">
        <v>57</v>
      </c>
      <c r="L3" s="3">
        <v>2.3959000000000001</v>
      </c>
      <c r="M3" s="58">
        <v>2.3338000000000001</v>
      </c>
      <c r="O3">
        <v>57</v>
      </c>
      <c r="P3" s="3">
        <v>2.3460000000000001</v>
      </c>
      <c r="Q3" s="58">
        <v>2.286</v>
      </c>
      <c r="R3" s="56"/>
    </row>
    <row r="4" spans="1:18" x14ac:dyDescent="0.3">
      <c r="A4">
        <v>56</v>
      </c>
      <c r="B4" s="54">
        <v>0.52290000000000003</v>
      </c>
      <c r="C4" s="54">
        <v>0.51100000000000001</v>
      </c>
      <c r="F4">
        <v>56</v>
      </c>
      <c r="G4" s="53">
        <v>0.17199999999999999</v>
      </c>
      <c r="H4" s="53">
        <v>0.16239999999999999</v>
      </c>
      <c r="I4" s="56"/>
      <c r="K4">
        <v>58</v>
      </c>
      <c r="L4" s="3">
        <v>2.5672999999999999</v>
      </c>
      <c r="M4" s="58">
        <v>2.5003000000000002</v>
      </c>
      <c r="O4">
        <v>58</v>
      </c>
      <c r="P4" s="3">
        <v>2.5072999999999999</v>
      </c>
      <c r="Q4" s="58">
        <v>2.4426999999999999</v>
      </c>
      <c r="R4" s="56"/>
    </row>
    <row r="5" spans="1:18" x14ac:dyDescent="0.3">
      <c r="A5">
        <v>57</v>
      </c>
      <c r="B5" s="54">
        <v>0.54710000000000003</v>
      </c>
      <c r="C5" s="54">
        <v>0.53569999999999995</v>
      </c>
      <c r="F5">
        <v>57</v>
      </c>
      <c r="G5" s="53">
        <v>0.18</v>
      </c>
      <c r="H5" s="53">
        <v>0.16980000000000001</v>
      </c>
      <c r="I5" s="56"/>
      <c r="K5">
        <v>59</v>
      </c>
      <c r="L5" s="3">
        <v>2.7818999999999998</v>
      </c>
      <c r="M5" s="58">
        <v>2.7088000000000001</v>
      </c>
      <c r="O5">
        <v>59</v>
      </c>
      <c r="P5" s="3">
        <v>2.7080000000000002</v>
      </c>
      <c r="Q5" s="58">
        <v>2.6377999999999999</v>
      </c>
      <c r="R5" s="56"/>
    </row>
    <row r="6" spans="1:18" x14ac:dyDescent="0.3">
      <c r="A6">
        <v>58</v>
      </c>
      <c r="B6" s="54">
        <v>0.57320000000000004</v>
      </c>
      <c r="C6" s="54">
        <v>0.56230000000000002</v>
      </c>
      <c r="F6">
        <v>58</v>
      </c>
      <c r="G6" s="53">
        <v>0.188</v>
      </c>
      <c r="H6" s="53">
        <v>0.17760000000000001</v>
      </c>
      <c r="I6" s="56"/>
      <c r="K6">
        <v>60</v>
      </c>
      <c r="L6" s="3">
        <v>3.0583</v>
      </c>
      <c r="M6" s="58">
        <v>2.9773000000000001</v>
      </c>
      <c r="O6">
        <v>60</v>
      </c>
      <c r="P6" s="3">
        <v>2.9643999999999999</v>
      </c>
      <c r="Q6" s="58">
        <v>2.887</v>
      </c>
      <c r="R6" s="56"/>
    </row>
    <row r="7" spans="1:18" x14ac:dyDescent="0.3">
      <c r="A7">
        <v>59</v>
      </c>
      <c r="B7" s="54">
        <v>0.60129999999999995</v>
      </c>
      <c r="C7" s="54">
        <v>0.59109999999999996</v>
      </c>
      <c r="F7">
        <v>59</v>
      </c>
      <c r="G7" s="53">
        <v>0.19600000000000001</v>
      </c>
      <c r="H7" s="53">
        <v>0.1857</v>
      </c>
      <c r="I7" s="56"/>
      <c r="K7">
        <v>61</v>
      </c>
      <c r="L7" s="3">
        <v>3.4272999999999998</v>
      </c>
      <c r="M7" s="58">
        <v>3.3359000000000001</v>
      </c>
      <c r="O7">
        <v>61</v>
      </c>
      <c r="P7" s="3">
        <v>3.3035000000000001</v>
      </c>
      <c r="Q7" s="58">
        <v>3.2166999999999999</v>
      </c>
      <c r="R7" s="56"/>
    </row>
    <row r="8" spans="1:18" x14ac:dyDescent="0.3">
      <c r="A8">
        <v>60</v>
      </c>
      <c r="B8" s="54">
        <v>0.63160000000000005</v>
      </c>
      <c r="C8" s="54">
        <v>0.62209999999999999</v>
      </c>
      <c r="F8">
        <v>60</v>
      </c>
      <c r="G8" s="53">
        <v>0.20499999999999999</v>
      </c>
      <c r="H8" s="53">
        <v>0.1943</v>
      </c>
      <c r="I8" s="56"/>
      <c r="K8">
        <v>62</v>
      </c>
      <c r="L8" s="3">
        <v>3.9445000000000001</v>
      </c>
      <c r="M8" s="58">
        <v>3.8386</v>
      </c>
      <c r="O8">
        <v>62</v>
      </c>
      <c r="P8" s="3">
        <v>3.7724000000000002</v>
      </c>
      <c r="Q8" s="58">
        <v>3.6726000000000001</v>
      </c>
      <c r="R8" s="56"/>
    </row>
    <row r="9" spans="1:18" x14ac:dyDescent="0.3">
      <c r="A9">
        <v>61</v>
      </c>
      <c r="B9" s="54">
        <v>0.66449999999999998</v>
      </c>
      <c r="C9" s="54">
        <v>0.65580000000000005</v>
      </c>
      <c r="F9">
        <v>61</v>
      </c>
      <c r="G9" s="53">
        <v>0.214</v>
      </c>
      <c r="H9" s="53">
        <v>0.20319999999999999</v>
      </c>
      <c r="I9" s="56"/>
      <c r="K9">
        <v>63</v>
      </c>
      <c r="L9" s="3">
        <v>4.7213000000000003</v>
      </c>
      <c r="M9" s="58">
        <v>4.5937000000000001</v>
      </c>
      <c r="O9">
        <v>63</v>
      </c>
      <c r="P9" s="3">
        <v>4.4630000000000001</v>
      </c>
      <c r="Q9" s="58">
        <v>4.3441999999999998</v>
      </c>
      <c r="R9" s="56"/>
    </row>
    <row r="10" spans="1:18" x14ac:dyDescent="0.3">
      <c r="A10">
        <v>62</v>
      </c>
      <c r="B10" s="54">
        <v>0.70020000000000004</v>
      </c>
      <c r="C10" s="54">
        <v>0.69240000000000002</v>
      </c>
      <c r="F10">
        <v>62</v>
      </c>
      <c r="G10" s="53">
        <v>0.223</v>
      </c>
      <c r="H10" s="53">
        <v>0.2127</v>
      </c>
      <c r="I10" s="56"/>
      <c r="K10">
        <v>64</v>
      </c>
      <c r="L10" s="3">
        <v>6.0172999999999996</v>
      </c>
      <c r="M10" s="58">
        <v>5.8536000000000001</v>
      </c>
      <c r="O10">
        <v>64</v>
      </c>
      <c r="P10" s="3">
        <v>5.5801999999999996</v>
      </c>
      <c r="Q10" s="58">
        <v>5.4307999999999996</v>
      </c>
      <c r="R10" s="56"/>
    </row>
    <row r="11" spans="1:18" x14ac:dyDescent="0.3">
      <c r="A11">
        <v>63</v>
      </c>
      <c r="B11" s="54">
        <v>0.73919999999999997</v>
      </c>
      <c r="C11" s="54">
        <v>0.73229999999999995</v>
      </c>
      <c r="F11">
        <v>63</v>
      </c>
      <c r="G11" s="53">
        <v>0.23300000000000001</v>
      </c>
      <c r="H11" s="53">
        <v>0.22259999999999999</v>
      </c>
      <c r="I11" s="56"/>
      <c r="K11">
        <v>65</v>
      </c>
      <c r="L11" s="3">
        <v>8.6113999999999997</v>
      </c>
      <c r="M11" s="58">
        <v>8.3756000000000004</v>
      </c>
      <c r="O11">
        <v>65</v>
      </c>
      <c r="P11" s="3">
        <v>7.6936999999999998</v>
      </c>
      <c r="Q11" s="58">
        <v>7.4866000000000001</v>
      </c>
      <c r="R11" s="56"/>
    </row>
    <row r="12" spans="1:18" x14ac:dyDescent="0.3">
      <c r="A12">
        <v>64</v>
      </c>
      <c r="B12" s="54">
        <v>0.78169999999999995</v>
      </c>
      <c r="C12" s="54">
        <v>0.77600000000000002</v>
      </c>
      <c r="F12">
        <v>64</v>
      </c>
      <c r="G12" s="53">
        <v>0.24399999999999999</v>
      </c>
      <c r="H12" s="53">
        <v>0.23300000000000001</v>
      </c>
      <c r="I12" s="56"/>
      <c r="K12">
        <v>66</v>
      </c>
      <c r="L12" s="3">
        <v>16.398199999999999</v>
      </c>
      <c r="M12" s="58">
        <v>15.9465</v>
      </c>
      <c r="O12">
        <v>66</v>
      </c>
      <c r="P12" s="3">
        <v>13.2005</v>
      </c>
      <c r="Q12" s="58">
        <v>12.8443</v>
      </c>
      <c r="R12" s="56"/>
    </row>
    <row r="13" spans="1:18" x14ac:dyDescent="0.3">
      <c r="A13">
        <v>65</v>
      </c>
      <c r="B13" s="54">
        <v>0.82850000000000001</v>
      </c>
      <c r="C13" s="54">
        <v>0.82389999999999997</v>
      </c>
      <c r="F13">
        <v>65</v>
      </c>
      <c r="G13" s="53">
        <v>0.255</v>
      </c>
      <c r="H13" s="53">
        <v>0.24390000000000001</v>
      </c>
      <c r="I13" s="56"/>
      <c r="K13" s="3">
        <v>66.083333333333329</v>
      </c>
      <c r="L13" s="3">
        <v>17.836500000000001</v>
      </c>
      <c r="M13" s="58">
        <v>17.347100000000001</v>
      </c>
      <c r="O13" s="3">
        <v>66.083333333333329</v>
      </c>
      <c r="P13" s="3">
        <v>14.1005</v>
      </c>
      <c r="Q13" s="58">
        <v>13.721299999999999</v>
      </c>
      <c r="R13" s="56"/>
    </row>
    <row r="14" spans="1:18" x14ac:dyDescent="0.3">
      <c r="A14">
        <v>66</v>
      </c>
      <c r="B14" s="54">
        <v>0.87990000000000002</v>
      </c>
      <c r="C14" s="54">
        <v>0.87670000000000003</v>
      </c>
      <c r="F14">
        <v>66</v>
      </c>
      <c r="G14" s="53">
        <v>0.26600000000000001</v>
      </c>
      <c r="H14" s="53">
        <v>0.25530000000000003</v>
      </c>
      <c r="I14" s="56"/>
      <c r="K14" s="3">
        <v>66.166666666666671</v>
      </c>
      <c r="L14" s="3">
        <v>19.5625</v>
      </c>
      <c r="M14" s="58">
        <v>19.027799999999999</v>
      </c>
      <c r="O14" s="3">
        <v>66.166666666666671</v>
      </c>
      <c r="P14" s="3">
        <v>15.1387</v>
      </c>
      <c r="Q14" s="58">
        <v>14.733000000000001</v>
      </c>
      <c r="R14" s="56"/>
    </row>
    <row r="15" spans="1:18" x14ac:dyDescent="0.3">
      <c r="A15">
        <v>67</v>
      </c>
      <c r="B15" s="54">
        <v>0.93679999999999997</v>
      </c>
      <c r="C15" s="54">
        <v>0.93510000000000004</v>
      </c>
      <c r="F15">
        <v>67</v>
      </c>
      <c r="G15" s="53">
        <v>0.27900000000000003</v>
      </c>
      <c r="H15" s="53">
        <v>0.26740000000000003</v>
      </c>
      <c r="I15" s="56"/>
      <c r="K15" s="3">
        <v>66.25</v>
      </c>
      <c r="L15" s="3">
        <v>21.672000000000001</v>
      </c>
      <c r="M15" s="58">
        <v>21.081900000000001</v>
      </c>
      <c r="O15" s="3">
        <v>66.25</v>
      </c>
      <c r="P15" s="3">
        <v>16.349599999999999</v>
      </c>
      <c r="Q15" s="58">
        <v>15.913</v>
      </c>
      <c r="R15" s="56"/>
    </row>
    <row r="16" spans="1:18" x14ac:dyDescent="0.3">
      <c r="A16">
        <v>68</v>
      </c>
      <c r="B16" s="54">
        <v>1</v>
      </c>
      <c r="C16" s="54">
        <v>1</v>
      </c>
      <c r="F16">
        <v>68</v>
      </c>
      <c r="G16" s="53">
        <v>0.29099999999999998</v>
      </c>
      <c r="H16" s="53">
        <v>0.27950000000000003</v>
      </c>
      <c r="I16" s="56"/>
      <c r="K16" s="3">
        <v>66.333333333333329</v>
      </c>
      <c r="L16" s="3">
        <v>24.308900000000001</v>
      </c>
      <c r="M16" s="58">
        <v>23.6496</v>
      </c>
      <c r="O16" s="3">
        <v>66.333333333333329</v>
      </c>
      <c r="P16" s="3">
        <v>17.780200000000001</v>
      </c>
      <c r="Q16" s="58">
        <v>17.306999999999999</v>
      </c>
      <c r="R16" s="56"/>
    </row>
    <row r="17" spans="2:18" x14ac:dyDescent="0.3">
      <c r="K17" s="3">
        <v>66.416666666666671</v>
      </c>
      <c r="L17" s="3">
        <v>27.699200000000001</v>
      </c>
      <c r="M17" s="58">
        <v>26.950900000000001</v>
      </c>
      <c r="O17" s="3">
        <v>66.416666666666671</v>
      </c>
      <c r="P17" s="3">
        <v>19.496400000000001</v>
      </c>
      <c r="Q17" s="58">
        <v>18.979199999999999</v>
      </c>
      <c r="R17" s="56"/>
    </row>
    <row r="18" spans="2:18" x14ac:dyDescent="0.3">
      <c r="B18" s="55"/>
      <c r="C18" s="55"/>
      <c r="D18" s="54"/>
      <c r="G18" s="55"/>
      <c r="H18" s="55"/>
      <c r="K18" s="3">
        <v>66.5</v>
      </c>
      <c r="L18" s="3">
        <v>32.2196</v>
      </c>
      <c r="M18" s="58">
        <v>31.352599999999999</v>
      </c>
      <c r="O18" s="3">
        <v>66.5</v>
      </c>
      <c r="P18" s="3">
        <v>21.593</v>
      </c>
      <c r="Q18" s="58">
        <v>21.021999999999998</v>
      </c>
      <c r="R18" s="56"/>
    </row>
    <row r="19" spans="2:18" x14ac:dyDescent="0.3">
      <c r="B19" s="55"/>
      <c r="C19" s="55"/>
      <c r="D19" s="54"/>
      <c r="G19" s="55"/>
      <c r="H19" s="55"/>
      <c r="K19" s="3">
        <v>66.583333333333329</v>
      </c>
      <c r="L19" s="3">
        <v>38.548200000000001</v>
      </c>
      <c r="M19" s="58">
        <v>37.515099999999997</v>
      </c>
      <c r="O19" s="3">
        <v>66.583333333333329</v>
      </c>
      <c r="P19" s="3">
        <v>24.212399999999999</v>
      </c>
      <c r="Q19" s="58">
        <v>23.573899999999998</v>
      </c>
      <c r="R19" s="56"/>
    </row>
    <row r="20" spans="2:18" x14ac:dyDescent="0.3">
      <c r="B20" s="55"/>
      <c r="C20" s="55"/>
      <c r="D20" s="54"/>
      <c r="G20" s="55"/>
      <c r="H20" s="55"/>
      <c r="K20" s="3">
        <v>66.666666666666671</v>
      </c>
      <c r="L20" s="3">
        <v>48.040999999999997</v>
      </c>
      <c r="M20" s="58">
        <v>46.758800000000001</v>
      </c>
      <c r="O20" s="3">
        <v>66.666666666666671</v>
      </c>
      <c r="P20" s="3">
        <v>27.5779</v>
      </c>
      <c r="Q20" s="58">
        <v>26.852499999999999</v>
      </c>
      <c r="R20" s="56"/>
    </row>
    <row r="21" spans="2:18" x14ac:dyDescent="0.3">
      <c r="B21" s="55"/>
      <c r="C21" s="55"/>
      <c r="D21" s="54"/>
      <c r="G21" s="55"/>
      <c r="H21" s="55"/>
      <c r="K21" s="3">
        <v>66.75</v>
      </c>
      <c r="L21" s="3">
        <v>63.862400000000001</v>
      </c>
      <c r="M21" s="58">
        <v>62.164900000000003</v>
      </c>
      <c r="O21" s="3">
        <v>66.75</v>
      </c>
      <c r="P21" s="3">
        <v>32.061100000000003</v>
      </c>
      <c r="Q21" s="58">
        <v>31.2196</v>
      </c>
      <c r="R21" s="56"/>
    </row>
    <row r="22" spans="2:18" x14ac:dyDescent="0.3">
      <c r="B22" s="55"/>
      <c r="C22" s="55"/>
      <c r="D22" s="54"/>
      <c r="G22" s="55"/>
      <c r="H22" s="55"/>
      <c r="K22" s="3">
        <v>66.833333333333329</v>
      </c>
      <c r="L22" s="3">
        <v>95.505200000000002</v>
      </c>
      <c r="M22" s="58">
        <v>92.977099999999993</v>
      </c>
      <c r="O22" s="3">
        <v>66.833333333333329</v>
      </c>
      <c r="P22" s="3">
        <v>38.329799999999999</v>
      </c>
      <c r="Q22" s="58">
        <v>37.325200000000002</v>
      </c>
      <c r="R22" s="56"/>
    </row>
    <row r="23" spans="2:18" x14ac:dyDescent="0.3">
      <c r="B23" s="55"/>
      <c r="C23" s="55"/>
      <c r="D23" s="54"/>
      <c r="G23" s="55"/>
      <c r="H23" s="55"/>
      <c r="K23" s="3">
        <v>66.916666666666671</v>
      </c>
      <c r="L23" s="3">
        <v>190.43379999999999</v>
      </c>
      <c r="M23" s="58">
        <v>185.41380000000001</v>
      </c>
      <c r="O23" s="3">
        <v>66.916666666666671</v>
      </c>
      <c r="P23" s="3">
        <v>47.716099999999997</v>
      </c>
      <c r="Q23" s="58">
        <v>46.465400000000002</v>
      </c>
      <c r="R23" s="56"/>
    </row>
    <row r="24" spans="2:18" x14ac:dyDescent="0.3">
      <c r="B24" s="55"/>
      <c r="C24" s="55"/>
      <c r="D24" s="54"/>
      <c r="G24" s="55"/>
      <c r="H24" s="55"/>
      <c r="O24" s="3">
        <v>67</v>
      </c>
      <c r="P24" s="3">
        <v>63.314799999999998</v>
      </c>
      <c r="Q24" s="58">
        <v>61.650599999999997</v>
      </c>
      <c r="R24" s="56"/>
    </row>
    <row r="25" spans="2:18" x14ac:dyDescent="0.3">
      <c r="B25" s="55"/>
      <c r="C25" s="55"/>
      <c r="D25" s="54"/>
      <c r="G25" s="55"/>
      <c r="H25" s="55"/>
      <c r="O25" s="3">
        <v>67.0833333333334</v>
      </c>
      <c r="P25" s="3">
        <v>94.682000000000002</v>
      </c>
      <c r="Q25" s="58">
        <v>92.202799999999996</v>
      </c>
      <c r="R25" s="56"/>
    </row>
    <row r="26" spans="2:18" x14ac:dyDescent="0.3">
      <c r="B26" s="55"/>
      <c r="C26" s="55"/>
      <c r="D26" s="54"/>
      <c r="G26" s="55"/>
      <c r="H26" s="55"/>
      <c r="O26" s="3">
        <v>67.1666666666667</v>
      </c>
      <c r="P26" s="3">
        <v>188.78360000000001</v>
      </c>
      <c r="Q26" s="58">
        <v>183.8597</v>
      </c>
      <c r="R26" s="56"/>
    </row>
    <row r="27" spans="2:18" x14ac:dyDescent="0.3">
      <c r="B27" s="55"/>
      <c r="C27" s="55"/>
      <c r="D27" s="54"/>
      <c r="G27" s="55"/>
      <c r="H27" s="55"/>
      <c r="O27" s="3"/>
    </row>
    <row r="28" spans="2:18" x14ac:dyDescent="0.3">
      <c r="B28" s="55"/>
      <c r="C28" s="55"/>
      <c r="D28" s="54"/>
      <c r="G28" s="55"/>
      <c r="H28" s="55"/>
      <c r="L28" s="3"/>
      <c r="M28" s="3"/>
      <c r="P28" s="3"/>
      <c r="Q28" s="3"/>
    </row>
    <row r="29" spans="2:18" x14ac:dyDescent="0.3">
      <c r="B29" s="55"/>
      <c r="C29" s="55"/>
      <c r="D29" s="54"/>
      <c r="G29" s="55"/>
      <c r="H29" s="55"/>
    </row>
    <row r="30" spans="2:18" x14ac:dyDescent="0.3">
      <c r="B30" s="55"/>
      <c r="C30" s="55"/>
      <c r="D30" s="54"/>
      <c r="G30" s="55"/>
      <c r="H30" s="55"/>
    </row>
    <row r="31" spans="2:18" x14ac:dyDescent="0.3">
      <c r="G31" s="55"/>
      <c r="H31" s="55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6</vt:i4>
      </vt:variant>
    </vt:vector>
  </HeadingPairs>
  <TitlesOfParts>
    <vt:vector size="8" baseType="lpstr">
      <vt:lpstr>Vergelijker ruilvoeten 25-26</vt:lpstr>
      <vt:lpstr>Factoren</vt:lpstr>
      <vt:lpstr>AOWcomp</vt:lpstr>
      <vt:lpstr>AOWComp2</vt:lpstr>
      <vt:lpstr>Getal</vt:lpstr>
      <vt:lpstr>Not</vt:lpstr>
      <vt:lpstr>Uitruil</vt:lpstr>
      <vt:lpstr>Vervroegen</vt:lpstr>
    </vt:vector>
  </TitlesOfParts>
  <Company>MMC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Huiskes, Bas</dc:creator>
  <cp:lastModifiedBy>Smits, Diane</cp:lastModifiedBy>
  <dcterms:created xsi:type="dcterms:W3CDTF">2023-05-24T13:44:28Z</dcterms:created>
  <dcterms:modified xsi:type="dcterms:W3CDTF">2025-12-10T09:58:59Z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8f1469a-2c2a-4aee-b92b-090d4c5468ff_Enabled">
    <vt:lpwstr>true</vt:lpwstr>
  </property>
  <property fmtid="{D5CDD505-2E9C-101B-9397-08002B2CF9AE}" pid="3" name="MSIP_Label_38f1469a-2c2a-4aee-b92b-090d4c5468ff_SetDate">
    <vt:lpwstr>2023-05-24T13:44:29Z</vt:lpwstr>
  </property>
  <property fmtid="{D5CDD505-2E9C-101B-9397-08002B2CF9AE}" pid="4" name="MSIP_Label_38f1469a-2c2a-4aee-b92b-090d4c5468ff_Method">
    <vt:lpwstr>Standard</vt:lpwstr>
  </property>
  <property fmtid="{D5CDD505-2E9C-101B-9397-08002B2CF9AE}" pid="5" name="MSIP_Label_38f1469a-2c2a-4aee-b92b-090d4c5468ff_Name">
    <vt:lpwstr>Confidential - Unmarked</vt:lpwstr>
  </property>
  <property fmtid="{D5CDD505-2E9C-101B-9397-08002B2CF9AE}" pid="6" name="MSIP_Label_38f1469a-2c2a-4aee-b92b-090d4c5468ff_SiteId">
    <vt:lpwstr>2a6e6092-73e4-4752-b1a5-477a17f5056d</vt:lpwstr>
  </property>
  <property fmtid="{D5CDD505-2E9C-101B-9397-08002B2CF9AE}" pid="7" name="MSIP_Label_38f1469a-2c2a-4aee-b92b-090d4c5468ff_ActionId">
    <vt:lpwstr>83739749-7e54-4759-9d56-7d19c3e978bd</vt:lpwstr>
  </property>
  <property fmtid="{D5CDD505-2E9C-101B-9397-08002B2CF9AE}" pid="8" name="MSIP_Label_38f1469a-2c2a-4aee-b92b-090d4c5468ff_ContentBits">
    <vt:lpwstr>0</vt:lpwstr>
  </property>
  <property fmtid="{D5CDD505-2E9C-101B-9397-08002B2CF9AE}" pid="9" name="_NewReviewCycle">
    <vt:lpwstr/>
  </property>
</Properties>
</file>